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Default Extension="docx" ContentType="application/vnd.openxmlformats-officedocument.wordprocessingml.document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640" windowHeight="11250" tabRatio="940" activeTab="12"/>
  </bookViews>
  <sheets>
    <sheet name="Formule 1" sheetId="1" r:id="rId1"/>
    <sheet name="Formule 1 - R" sheetId="10" r:id="rId2"/>
    <sheet name="Formule 2" sheetId="2" r:id="rId3"/>
    <sheet name="Formule 2 - R" sheetId="9" r:id="rId4"/>
    <sheet name="Apsolutno" sheetId="12" r:id="rId5"/>
    <sheet name="Apsolutno - R" sheetId="6" r:id="rId6"/>
    <sheet name="Tablica mn" sheetId="8" r:id="rId7"/>
    <sheet name="Tablica mn - R" sheetId="7" r:id="rId8"/>
    <sheet name="Matematika" sheetId="4" r:id="rId9"/>
    <sheet name="Matematika - R" sheetId="5" r:id="rId10"/>
    <sheet name="Mat funkcije" sheetId="11" r:id="rId11"/>
    <sheet name="Mat funkcije - R" sheetId="3" r:id="rId12"/>
    <sheet name="DOMAĆI" sheetId="13" r:id="rId13"/>
  </sheets>
  <definedNames>
    <definedName name="_xlnm._FilterDatabase" localSheetId="3" hidden="1">'Formule 2 - R'!$A$2:$P$32</definedName>
    <definedName name="kolicina" localSheetId="1">'Formule 1 - R'!$D$8:$D$27</definedName>
    <definedName name="kolicina">'Formule 1'!$D$8:$D$27</definedName>
  </definedNames>
  <calcPr calcId="124519"/>
</workbook>
</file>

<file path=xl/calcChain.xml><?xml version="1.0" encoding="utf-8"?>
<calcChain xmlns="http://schemas.openxmlformats.org/spreadsheetml/2006/main">
  <c r="L32" i="13"/>
  <c r="L29"/>
  <c r="J29"/>
  <c r="J32"/>
  <c r="I32"/>
  <c r="I29"/>
  <c r="G32"/>
  <c r="G29"/>
  <c r="O4" i="5"/>
  <c r="O5"/>
  <c r="O6"/>
  <c r="O7"/>
  <c r="O8"/>
  <c r="O9"/>
  <c r="O3"/>
  <c r="N4"/>
  <c r="N5"/>
  <c r="N6"/>
  <c r="N7"/>
  <c r="N8"/>
  <c r="N9"/>
  <c r="N3"/>
  <c r="L4"/>
  <c r="L5"/>
  <c r="L6"/>
  <c r="L7"/>
  <c r="L8"/>
  <c r="L9"/>
  <c r="L3"/>
  <c r="L34" i="13"/>
  <c r="J34"/>
  <c r="I34"/>
  <c r="G34"/>
  <c r="F27"/>
  <c r="M27" s="1"/>
  <c r="F26"/>
  <c r="M26" s="1"/>
  <c r="F25"/>
  <c r="M25" s="1"/>
  <c r="F24"/>
  <c r="M24" s="1"/>
  <c r="F23"/>
  <c r="M23" s="1"/>
  <c r="F22"/>
  <c r="M22" s="1"/>
  <c r="F21"/>
  <c r="M21" s="1"/>
  <c r="F20"/>
  <c r="M20" s="1"/>
  <c r="F19"/>
  <c r="M19" s="1"/>
  <c r="F18"/>
  <c r="M18" s="1"/>
  <c r="F17"/>
  <c r="M17" s="1"/>
  <c r="F16"/>
  <c r="M16" s="1"/>
  <c r="F15"/>
  <c r="M15" s="1"/>
  <c r="F14"/>
  <c r="M14" s="1"/>
  <c r="F13"/>
  <c r="M13" s="1"/>
  <c r="H11" i="6"/>
  <c r="I11" s="1"/>
  <c r="J11" s="1"/>
  <c r="H12"/>
  <c r="I12" s="1"/>
  <c r="J12" s="1"/>
  <c r="H13"/>
  <c r="I13" s="1"/>
  <c r="J13" s="1"/>
  <c r="H14"/>
  <c r="I14" s="1"/>
  <c r="J14" s="1"/>
  <c r="H15"/>
  <c r="I15" s="1"/>
  <c r="J15" s="1"/>
  <c r="H16"/>
  <c r="I16" s="1"/>
  <c r="J16" s="1"/>
  <c r="H17"/>
  <c r="I17" s="1"/>
  <c r="J17" s="1"/>
  <c r="H18"/>
  <c r="I18" s="1"/>
  <c r="J18" s="1"/>
  <c r="H19"/>
  <c r="I19" s="1"/>
  <c r="J19" s="1"/>
  <c r="H20"/>
  <c r="I20" s="1"/>
  <c r="J20" s="1"/>
  <c r="H21"/>
  <c r="I21" s="1"/>
  <c r="J21" s="1"/>
  <c r="H22"/>
  <c r="I22" s="1"/>
  <c r="J22" s="1"/>
  <c r="H23"/>
  <c r="I23" s="1"/>
  <c r="J23" s="1"/>
  <c r="H24"/>
  <c r="I24" s="1"/>
  <c r="J24" s="1"/>
  <c r="H25"/>
  <c r="I25" s="1"/>
  <c r="J25" s="1"/>
  <c r="H26"/>
  <c r="I26" s="1"/>
  <c r="J26" s="1"/>
  <c r="H27"/>
  <c r="I27" s="1"/>
  <c r="J27" s="1"/>
  <c r="H28"/>
  <c r="I28" s="1"/>
  <c r="J28" s="1"/>
  <c r="H29"/>
  <c r="I29" s="1"/>
  <c r="J29" s="1"/>
  <c r="H30"/>
  <c r="I30" s="1"/>
  <c r="J30" s="1"/>
  <c r="H31"/>
  <c r="I31" s="1"/>
  <c r="J31" s="1"/>
  <c r="H32"/>
  <c r="I32" s="1"/>
  <c r="J32" s="1"/>
  <c r="H33"/>
  <c r="I33" s="1"/>
  <c r="J33" s="1"/>
  <c r="H34"/>
  <c r="I34" s="1"/>
  <c r="J34" s="1"/>
  <c r="H35"/>
  <c r="I35" s="1"/>
  <c r="J35" s="1"/>
  <c r="H36"/>
  <c r="I36" s="1"/>
  <c r="J36" s="1"/>
  <c r="H37"/>
  <c r="I37" s="1"/>
  <c r="J37" s="1"/>
  <c r="H38"/>
  <c r="I38" s="1"/>
  <c r="J38" s="1"/>
  <c r="H39"/>
  <c r="I39" s="1"/>
  <c r="J39" s="1"/>
  <c r="H40"/>
  <c r="I40" s="1"/>
  <c r="J40" s="1"/>
  <c r="H41"/>
  <c r="I41" s="1"/>
  <c r="J41" s="1"/>
  <c r="H42"/>
  <c r="I42" s="1"/>
  <c r="J42" s="1"/>
  <c r="H43"/>
  <c r="I43" s="1"/>
  <c r="J43" s="1"/>
  <c r="H44"/>
  <c r="I44" s="1"/>
  <c r="J44" s="1"/>
  <c r="H45"/>
  <c r="I45" s="1"/>
  <c r="J45" s="1"/>
  <c r="H46"/>
  <c r="I46" s="1"/>
  <c r="J46" s="1"/>
  <c r="H47"/>
  <c r="I47" s="1"/>
  <c r="J47" s="1"/>
  <c r="H48"/>
  <c r="I48" s="1"/>
  <c r="J48" s="1"/>
  <c r="H49"/>
  <c r="I49" s="1"/>
  <c r="J49" s="1"/>
  <c r="H50"/>
  <c r="I50" s="1"/>
  <c r="J50" s="1"/>
  <c r="H51"/>
  <c r="I51" s="1"/>
  <c r="J51" s="1"/>
  <c r="H52"/>
  <c r="I52" s="1"/>
  <c r="J52" s="1"/>
  <c r="H53"/>
  <c r="I53" s="1"/>
  <c r="J53" s="1"/>
  <c r="H54"/>
  <c r="I54" s="1"/>
  <c r="J54" s="1"/>
  <c r="H55"/>
  <c r="I55" s="1"/>
  <c r="J55" s="1"/>
  <c r="H56"/>
  <c r="I56" s="1"/>
  <c r="J56" s="1"/>
  <c r="H57"/>
  <c r="I57" s="1"/>
  <c r="J57" s="1"/>
  <c r="H58"/>
  <c r="I58" s="1"/>
  <c r="J58" s="1"/>
  <c r="H59"/>
  <c r="I59" s="1"/>
  <c r="J59" s="1"/>
  <c r="H60"/>
  <c r="I60" s="1"/>
  <c r="J60" s="1"/>
  <c r="H61"/>
  <c r="I61" s="1"/>
  <c r="J61" s="1"/>
  <c r="H62"/>
  <c r="I62" s="1"/>
  <c r="J62" s="1"/>
  <c r="H63"/>
  <c r="I63" s="1"/>
  <c r="J63" s="1"/>
  <c r="H64"/>
  <c r="I64" s="1"/>
  <c r="J64" s="1"/>
  <c r="H65"/>
  <c r="I65" s="1"/>
  <c r="J65" s="1"/>
  <c r="H66"/>
  <c r="I66" s="1"/>
  <c r="J66" s="1"/>
  <c r="H67"/>
  <c r="I67" s="1"/>
  <c r="J67" s="1"/>
  <c r="H68"/>
  <c r="I68" s="1"/>
  <c r="J68" s="1"/>
  <c r="H69"/>
  <c r="I69" s="1"/>
  <c r="J69" s="1"/>
  <c r="H70"/>
  <c r="I70" s="1"/>
  <c r="J70" s="1"/>
  <c r="H71"/>
  <c r="I71" s="1"/>
  <c r="J71" s="1"/>
  <c r="H72"/>
  <c r="I72" s="1"/>
  <c r="J72" s="1"/>
  <c r="H73"/>
  <c r="I73" s="1"/>
  <c r="J73" s="1"/>
  <c r="H74"/>
  <c r="I74" s="1"/>
  <c r="J74" s="1"/>
  <c r="H75"/>
  <c r="I75" s="1"/>
  <c r="J75" s="1"/>
  <c r="H76"/>
  <c r="I76" s="1"/>
  <c r="J76" s="1"/>
  <c r="H77"/>
  <c r="I77" s="1"/>
  <c r="J77" s="1"/>
  <c r="H78"/>
  <c r="I78" s="1"/>
  <c r="J78" s="1"/>
  <c r="H79"/>
  <c r="I79" s="1"/>
  <c r="J79" s="1"/>
  <c r="H80"/>
  <c r="I80" s="1"/>
  <c r="J80" s="1"/>
  <c r="H81"/>
  <c r="I81" s="1"/>
  <c r="J81" s="1"/>
  <c r="H82"/>
  <c r="I82" s="1"/>
  <c r="J82" s="1"/>
  <c r="H83"/>
  <c r="I83" s="1"/>
  <c r="J83" s="1"/>
  <c r="H84"/>
  <c r="I84" s="1"/>
  <c r="J84" s="1"/>
  <c r="H85"/>
  <c r="I85" s="1"/>
  <c r="J85" s="1"/>
  <c r="H86"/>
  <c r="I86" s="1"/>
  <c r="J86" s="1"/>
  <c r="H87"/>
  <c r="I87" s="1"/>
  <c r="J87" s="1"/>
  <c r="H88"/>
  <c r="I88" s="1"/>
  <c r="J88" s="1"/>
  <c r="H89"/>
  <c r="I89" s="1"/>
  <c r="J89" s="1"/>
  <c r="H90"/>
  <c r="I90" s="1"/>
  <c r="J90" s="1"/>
  <c r="H91"/>
  <c r="I91" s="1"/>
  <c r="J91" s="1"/>
  <c r="H92"/>
  <c r="I92" s="1"/>
  <c r="J92" s="1"/>
  <c r="H93"/>
  <c r="I93" s="1"/>
  <c r="J93" s="1"/>
  <c r="H94"/>
  <c r="I94" s="1"/>
  <c r="J94" s="1"/>
  <c r="H95"/>
  <c r="I95" s="1"/>
  <c r="J95" s="1"/>
  <c r="H96"/>
  <c r="I96" s="1"/>
  <c r="J96" s="1"/>
  <c r="H97"/>
  <c r="I97" s="1"/>
  <c r="J97" s="1"/>
  <c r="H98"/>
  <c r="I98" s="1"/>
  <c r="J98" s="1"/>
  <c r="H99"/>
  <c r="I99" s="1"/>
  <c r="J99" s="1"/>
  <c r="H100"/>
  <c r="I100" s="1"/>
  <c r="J100" s="1"/>
  <c r="H101"/>
  <c r="I101" s="1"/>
  <c r="J101" s="1"/>
  <c r="H102"/>
  <c r="I102" s="1"/>
  <c r="J102" s="1"/>
  <c r="H103"/>
  <c r="I103" s="1"/>
  <c r="J103" s="1"/>
  <c r="H104"/>
  <c r="I104" s="1"/>
  <c r="J104" s="1"/>
  <c r="H105"/>
  <c r="I105" s="1"/>
  <c r="J105" s="1"/>
  <c r="H106"/>
  <c r="I106" s="1"/>
  <c r="J106" s="1"/>
  <c r="H107"/>
  <c r="I107" s="1"/>
  <c r="J107" s="1"/>
  <c r="H108"/>
  <c r="I108" s="1"/>
  <c r="J108" s="1"/>
  <c r="H109"/>
  <c r="I109" s="1"/>
  <c r="J109" s="1"/>
  <c r="H110"/>
  <c r="I110" s="1"/>
  <c r="J110" s="1"/>
  <c r="H111"/>
  <c r="I111" s="1"/>
  <c r="J111" s="1"/>
  <c r="H112"/>
  <c r="I112" s="1"/>
  <c r="J112" s="1"/>
  <c r="H113"/>
  <c r="I113" s="1"/>
  <c r="J113" s="1"/>
  <c r="H114"/>
  <c r="I114" s="1"/>
  <c r="J114" s="1"/>
  <c r="H115"/>
  <c r="I115" s="1"/>
  <c r="J115" s="1"/>
  <c r="H116"/>
  <c r="I116" s="1"/>
  <c r="J116" s="1"/>
  <c r="H117"/>
  <c r="I117" s="1"/>
  <c r="J117" s="1"/>
  <c r="H118"/>
  <c r="I118" s="1"/>
  <c r="J118" s="1"/>
  <c r="H119"/>
  <c r="I119" s="1"/>
  <c r="J119" s="1"/>
  <c r="H120"/>
  <c r="I120" s="1"/>
  <c r="J120" s="1"/>
  <c r="H121"/>
  <c r="I121" s="1"/>
  <c r="J121" s="1"/>
  <c r="H122"/>
  <c r="I122" s="1"/>
  <c r="J122" s="1"/>
  <c r="H123"/>
  <c r="I123" s="1"/>
  <c r="J123" s="1"/>
  <c r="H124"/>
  <c r="I124" s="1"/>
  <c r="J124" s="1"/>
  <c r="H125"/>
  <c r="I125" s="1"/>
  <c r="J125" s="1"/>
  <c r="H126"/>
  <c r="I126" s="1"/>
  <c r="J126" s="1"/>
  <c r="H127"/>
  <c r="I127" s="1"/>
  <c r="J127" s="1"/>
  <c r="H128"/>
  <c r="I128" s="1"/>
  <c r="J128" s="1"/>
  <c r="H129"/>
  <c r="I129" s="1"/>
  <c r="J129" s="1"/>
  <c r="H130"/>
  <c r="I130" s="1"/>
  <c r="J130" s="1"/>
  <c r="H131"/>
  <c r="I131" s="1"/>
  <c r="J131" s="1"/>
  <c r="H132"/>
  <c r="I132" s="1"/>
  <c r="J132" s="1"/>
  <c r="H133"/>
  <c r="I133" s="1"/>
  <c r="J133" s="1"/>
  <c r="H134"/>
  <c r="I134" s="1"/>
  <c r="J134" s="1"/>
  <c r="H135"/>
  <c r="I135" s="1"/>
  <c r="J135" s="1"/>
  <c r="H136"/>
  <c r="I136" s="1"/>
  <c r="J136" s="1"/>
  <c r="H137"/>
  <c r="I137" s="1"/>
  <c r="J137" s="1"/>
  <c r="H138"/>
  <c r="I138" s="1"/>
  <c r="J138" s="1"/>
  <c r="H139"/>
  <c r="I139" s="1"/>
  <c r="J139" s="1"/>
  <c r="H140"/>
  <c r="I140" s="1"/>
  <c r="J140" s="1"/>
  <c r="H141"/>
  <c r="I141" s="1"/>
  <c r="J141" s="1"/>
  <c r="H142"/>
  <c r="I142" s="1"/>
  <c r="J142" s="1"/>
  <c r="H143"/>
  <c r="I143" s="1"/>
  <c r="J143" s="1"/>
  <c r="H144"/>
  <c r="I144" s="1"/>
  <c r="J144" s="1"/>
  <c r="H145"/>
  <c r="I145" s="1"/>
  <c r="J145" s="1"/>
  <c r="H146"/>
  <c r="I146" s="1"/>
  <c r="J146" s="1"/>
  <c r="H147"/>
  <c r="I147" s="1"/>
  <c r="J147" s="1"/>
  <c r="H148"/>
  <c r="I148" s="1"/>
  <c r="J148" s="1"/>
  <c r="H149"/>
  <c r="I149" s="1"/>
  <c r="J149" s="1"/>
  <c r="H150"/>
  <c r="I150" s="1"/>
  <c r="J150" s="1"/>
  <c r="H151"/>
  <c r="I151" s="1"/>
  <c r="J151" s="1"/>
  <c r="H152"/>
  <c r="I152" s="1"/>
  <c r="J152" s="1"/>
  <c r="H153"/>
  <c r="I153" s="1"/>
  <c r="J153" s="1"/>
  <c r="H154"/>
  <c r="I154" s="1"/>
  <c r="J154" s="1"/>
  <c r="H155"/>
  <c r="I155" s="1"/>
  <c r="J155" s="1"/>
  <c r="H156"/>
  <c r="I156" s="1"/>
  <c r="J156" s="1"/>
  <c r="H157"/>
  <c r="I157" s="1"/>
  <c r="J157" s="1"/>
  <c r="H158"/>
  <c r="I158" s="1"/>
  <c r="J158" s="1"/>
  <c r="H159"/>
  <c r="I159" s="1"/>
  <c r="J159" s="1"/>
  <c r="H160"/>
  <c r="I160" s="1"/>
  <c r="J160" s="1"/>
  <c r="H161"/>
  <c r="I161" s="1"/>
  <c r="J161" s="1"/>
  <c r="H162"/>
  <c r="I162" s="1"/>
  <c r="J162" s="1"/>
  <c r="H163"/>
  <c r="I163" s="1"/>
  <c r="J163" s="1"/>
  <c r="H164"/>
  <c r="I164" s="1"/>
  <c r="J164" s="1"/>
  <c r="H165"/>
  <c r="I165" s="1"/>
  <c r="J165" s="1"/>
  <c r="H166"/>
  <c r="I166" s="1"/>
  <c r="J166" s="1"/>
  <c r="H167"/>
  <c r="I167" s="1"/>
  <c r="J167" s="1"/>
  <c r="H168"/>
  <c r="I168" s="1"/>
  <c r="J168" s="1"/>
  <c r="H169"/>
  <c r="I169" s="1"/>
  <c r="J169" s="1"/>
  <c r="H170"/>
  <c r="I170" s="1"/>
  <c r="J170" s="1"/>
  <c r="H171"/>
  <c r="I171" s="1"/>
  <c r="J171" s="1"/>
  <c r="H172"/>
  <c r="I172" s="1"/>
  <c r="J172" s="1"/>
  <c r="H173"/>
  <c r="I173" s="1"/>
  <c r="J173" s="1"/>
  <c r="H174"/>
  <c r="I174" s="1"/>
  <c r="J174" s="1"/>
  <c r="H175"/>
  <c r="I175" s="1"/>
  <c r="J175" s="1"/>
  <c r="H176"/>
  <c r="I176" s="1"/>
  <c r="J176" s="1"/>
  <c r="H177"/>
  <c r="I177" s="1"/>
  <c r="J177" s="1"/>
  <c r="H178"/>
  <c r="I178" s="1"/>
  <c r="J178" s="1"/>
  <c r="H179"/>
  <c r="I179" s="1"/>
  <c r="J179" s="1"/>
  <c r="H180"/>
  <c r="I180" s="1"/>
  <c r="J180" s="1"/>
  <c r="H181"/>
  <c r="I181" s="1"/>
  <c r="J181" s="1"/>
  <c r="H182"/>
  <c r="I182" s="1"/>
  <c r="J182" s="1"/>
  <c r="H183"/>
  <c r="I183" s="1"/>
  <c r="J183" s="1"/>
  <c r="H184"/>
  <c r="I184" s="1"/>
  <c r="J184" s="1"/>
  <c r="H185"/>
  <c r="I185" s="1"/>
  <c r="J185" s="1"/>
  <c r="H186"/>
  <c r="I186" s="1"/>
  <c r="J186" s="1"/>
  <c r="H187"/>
  <c r="I187" s="1"/>
  <c r="J187" s="1"/>
  <c r="H188"/>
  <c r="I188" s="1"/>
  <c r="J188" s="1"/>
  <c r="H189"/>
  <c r="I189" s="1"/>
  <c r="J189" s="1"/>
  <c r="H190"/>
  <c r="I190" s="1"/>
  <c r="J190" s="1"/>
  <c r="H191"/>
  <c r="I191" s="1"/>
  <c r="J191" s="1"/>
  <c r="H192"/>
  <c r="I192" s="1"/>
  <c r="J192" s="1"/>
  <c r="H193"/>
  <c r="I193" s="1"/>
  <c r="J193" s="1"/>
  <c r="H194"/>
  <c r="I194" s="1"/>
  <c r="J194" s="1"/>
  <c r="H195"/>
  <c r="I195" s="1"/>
  <c r="J195" s="1"/>
  <c r="H196"/>
  <c r="I196" s="1"/>
  <c r="J196" s="1"/>
  <c r="H197"/>
  <c r="I197" s="1"/>
  <c r="J197" s="1"/>
  <c r="H198"/>
  <c r="I198" s="1"/>
  <c r="J198" s="1"/>
  <c r="H199"/>
  <c r="I199" s="1"/>
  <c r="J199" s="1"/>
  <c r="H200"/>
  <c r="I200" s="1"/>
  <c r="J200" s="1"/>
  <c r="H201"/>
  <c r="I201" s="1"/>
  <c r="J201" s="1"/>
  <c r="H202"/>
  <c r="I202" s="1"/>
  <c r="J202" s="1"/>
  <c r="H203"/>
  <c r="I203" s="1"/>
  <c r="J203" s="1"/>
  <c r="H204"/>
  <c r="I204" s="1"/>
  <c r="J204" s="1"/>
  <c r="H205"/>
  <c r="I205" s="1"/>
  <c r="J205" s="1"/>
  <c r="H206"/>
  <c r="I206" s="1"/>
  <c r="J206" s="1"/>
  <c r="H207"/>
  <c r="I207" s="1"/>
  <c r="J207" s="1"/>
  <c r="H208"/>
  <c r="I208" s="1"/>
  <c r="J208" s="1"/>
  <c r="H209"/>
  <c r="I209" s="1"/>
  <c r="J209" s="1"/>
  <c r="H210"/>
  <c r="I210" s="1"/>
  <c r="J210" s="1"/>
  <c r="H211"/>
  <c r="I211" s="1"/>
  <c r="J211" s="1"/>
  <c r="H212"/>
  <c r="I212" s="1"/>
  <c r="J212" s="1"/>
  <c r="H213"/>
  <c r="I213" s="1"/>
  <c r="J213" s="1"/>
  <c r="H214"/>
  <c r="I214" s="1"/>
  <c r="J214" s="1"/>
  <c r="H215"/>
  <c r="I215" s="1"/>
  <c r="J215" s="1"/>
  <c r="H216"/>
  <c r="I216" s="1"/>
  <c r="J216" s="1"/>
  <c r="H217"/>
  <c r="I217" s="1"/>
  <c r="J217" s="1"/>
  <c r="H218"/>
  <c r="I218" s="1"/>
  <c r="J218" s="1"/>
  <c r="H219"/>
  <c r="I219" s="1"/>
  <c r="J219" s="1"/>
  <c r="H220"/>
  <c r="I220" s="1"/>
  <c r="J220" s="1"/>
  <c r="H221"/>
  <c r="I221" s="1"/>
  <c r="J221" s="1"/>
  <c r="H222"/>
  <c r="I222" s="1"/>
  <c r="J222" s="1"/>
  <c r="H223"/>
  <c r="I223" s="1"/>
  <c r="J223" s="1"/>
  <c r="H224"/>
  <c r="I224" s="1"/>
  <c r="J224" s="1"/>
  <c r="H225"/>
  <c r="I225" s="1"/>
  <c r="J225" s="1"/>
  <c r="H226"/>
  <c r="I226" s="1"/>
  <c r="J226" s="1"/>
  <c r="H227"/>
  <c r="I227" s="1"/>
  <c r="J227" s="1"/>
  <c r="H228"/>
  <c r="I228" s="1"/>
  <c r="J228" s="1"/>
  <c r="H229"/>
  <c r="I229" s="1"/>
  <c r="J229" s="1"/>
  <c r="H230"/>
  <c r="I230" s="1"/>
  <c r="J230" s="1"/>
  <c r="H231"/>
  <c r="I231" s="1"/>
  <c r="J231" s="1"/>
  <c r="H232"/>
  <c r="I232" s="1"/>
  <c r="J232" s="1"/>
  <c r="H233"/>
  <c r="I233" s="1"/>
  <c r="J233" s="1"/>
  <c r="H234"/>
  <c r="I234" s="1"/>
  <c r="J234" s="1"/>
  <c r="H235"/>
  <c r="I235" s="1"/>
  <c r="J235" s="1"/>
  <c r="H236"/>
  <c r="I236" s="1"/>
  <c r="J236" s="1"/>
  <c r="H237"/>
  <c r="I237" s="1"/>
  <c r="J237" s="1"/>
  <c r="H238"/>
  <c r="I238" s="1"/>
  <c r="J238" s="1"/>
  <c r="H239"/>
  <c r="I239" s="1"/>
  <c r="J239" s="1"/>
  <c r="H240"/>
  <c r="I240" s="1"/>
  <c r="J240" s="1"/>
  <c r="H241"/>
  <c r="I241" s="1"/>
  <c r="J241" s="1"/>
  <c r="H242"/>
  <c r="I242" s="1"/>
  <c r="J242" s="1"/>
  <c r="H243"/>
  <c r="I243" s="1"/>
  <c r="J243" s="1"/>
  <c r="H244"/>
  <c r="I244" s="1"/>
  <c r="J244" s="1"/>
  <c r="H245"/>
  <c r="I245" s="1"/>
  <c r="J245" s="1"/>
  <c r="H246"/>
  <c r="I246" s="1"/>
  <c r="J246" s="1"/>
  <c r="H247"/>
  <c r="I247" s="1"/>
  <c r="J247" s="1"/>
  <c r="H248"/>
  <c r="I248" s="1"/>
  <c r="J248" s="1"/>
  <c r="H249"/>
  <c r="I249" s="1"/>
  <c r="J249" s="1"/>
  <c r="H250"/>
  <c r="I250" s="1"/>
  <c r="J250" s="1"/>
  <c r="H251"/>
  <c r="I251" s="1"/>
  <c r="J251" s="1"/>
  <c r="H252"/>
  <c r="I252" s="1"/>
  <c r="J252" s="1"/>
  <c r="H253"/>
  <c r="I253" s="1"/>
  <c r="J253" s="1"/>
  <c r="H254"/>
  <c r="I254" s="1"/>
  <c r="J254" s="1"/>
  <c r="H255"/>
  <c r="I255" s="1"/>
  <c r="J255" s="1"/>
  <c r="H256"/>
  <c r="I256" s="1"/>
  <c r="J256" s="1"/>
  <c r="H257"/>
  <c r="I257" s="1"/>
  <c r="J257" s="1"/>
  <c r="H258"/>
  <c r="I258" s="1"/>
  <c r="J258" s="1"/>
  <c r="H259"/>
  <c r="I259" s="1"/>
  <c r="J259" s="1"/>
  <c r="H260"/>
  <c r="I260" s="1"/>
  <c r="J260" s="1"/>
  <c r="H261"/>
  <c r="I261" s="1"/>
  <c r="J261" s="1"/>
  <c r="H262"/>
  <c r="I262" s="1"/>
  <c r="J262" s="1"/>
  <c r="H263"/>
  <c r="I263" s="1"/>
  <c r="J263" s="1"/>
  <c r="H264"/>
  <c r="I264" s="1"/>
  <c r="J264" s="1"/>
  <c r="H265"/>
  <c r="I265" s="1"/>
  <c r="J265" s="1"/>
  <c r="H266"/>
  <c r="I266" s="1"/>
  <c r="J266" s="1"/>
  <c r="H267"/>
  <c r="I267" s="1"/>
  <c r="J267" s="1"/>
  <c r="H268"/>
  <c r="I268" s="1"/>
  <c r="J268" s="1"/>
  <c r="H269"/>
  <c r="I269" s="1"/>
  <c r="J269" s="1"/>
  <c r="H270"/>
  <c r="I270" s="1"/>
  <c r="J270" s="1"/>
  <c r="H271"/>
  <c r="I271" s="1"/>
  <c r="J271" s="1"/>
  <c r="H272"/>
  <c r="I272" s="1"/>
  <c r="J272" s="1"/>
  <c r="H273"/>
  <c r="I273" s="1"/>
  <c r="J273" s="1"/>
  <c r="H274"/>
  <c r="I274" s="1"/>
  <c r="J274" s="1"/>
  <c r="H275"/>
  <c r="I275" s="1"/>
  <c r="J275" s="1"/>
  <c r="H276"/>
  <c r="I276" s="1"/>
  <c r="J276" s="1"/>
  <c r="H277"/>
  <c r="I277" s="1"/>
  <c r="J277" s="1"/>
  <c r="H278"/>
  <c r="I278" s="1"/>
  <c r="J278" s="1"/>
  <c r="H279"/>
  <c r="I279" s="1"/>
  <c r="J279" s="1"/>
  <c r="H280"/>
  <c r="I280" s="1"/>
  <c r="J280" s="1"/>
  <c r="H281"/>
  <c r="I281" s="1"/>
  <c r="J281" s="1"/>
  <c r="H282"/>
  <c r="I282" s="1"/>
  <c r="J282" s="1"/>
  <c r="H283"/>
  <c r="I283" s="1"/>
  <c r="J283" s="1"/>
  <c r="H284"/>
  <c r="I284" s="1"/>
  <c r="J284" s="1"/>
  <c r="H285"/>
  <c r="I285" s="1"/>
  <c r="J285" s="1"/>
  <c r="H286"/>
  <c r="I286" s="1"/>
  <c r="J286" s="1"/>
  <c r="H287"/>
  <c r="I287" s="1"/>
  <c r="J287" s="1"/>
  <c r="H288"/>
  <c r="I288" s="1"/>
  <c r="J288" s="1"/>
  <c r="H289"/>
  <c r="I289" s="1"/>
  <c r="J289" s="1"/>
  <c r="H290"/>
  <c r="I290" s="1"/>
  <c r="J290" s="1"/>
  <c r="H291"/>
  <c r="I291" s="1"/>
  <c r="J291" s="1"/>
  <c r="H292"/>
  <c r="I292" s="1"/>
  <c r="J292" s="1"/>
  <c r="H293"/>
  <c r="I293" s="1"/>
  <c r="J293" s="1"/>
  <c r="H294"/>
  <c r="I294" s="1"/>
  <c r="J294" s="1"/>
  <c r="H295"/>
  <c r="I295" s="1"/>
  <c r="J295" s="1"/>
  <c r="H296"/>
  <c r="I296" s="1"/>
  <c r="J296" s="1"/>
  <c r="H297"/>
  <c r="I297" s="1"/>
  <c r="J297" s="1"/>
  <c r="H298"/>
  <c r="I298" s="1"/>
  <c r="J298" s="1"/>
  <c r="H299"/>
  <c r="I299" s="1"/>
  <c r="J299" s="1"/>
  <c r="H300"/>
  <c r="I300" s="1"/>
  <c r="J300" s="1"/>
  <c r="H301"/>
  <c r="I301" s="1"/>
  <c r="J301" s="1"/>
  <c r="H302"/>
  <c r="I302" s="1"/>
  <c r="J302" s="1"/>
  <c r="H303"/>
  <c r="I303" s="1"/>
  <c r="J303" s="1"/>
  <c r="H304"/>
  <c r="I304" s="1"/>
  <c r="J304" s="1"/>
  <c r="H305"/>
  <c r="I305" s="1"/>
  <c r="J305" s="1"/>
  <c r="H306"/>
  <c r="I306" s="1"/>
  <c r="J306" s="1"/>
  <c r="H307"/>
  <c r="I307" s="1"/>
  <c r="J307" s="1"/>
  <c r="H308"/>
  <c r="I308" s="1"/>
  <c r="J308" s="1"/>
  <c r="H309"/>
  <c r="I309" s="1"/>
  <c r="J309" s="1"/>
  <c r="H310"/>
  <c r="I310" s="1"/>
  <c r="J310" s="1"/>
  <c r="H311"/>
  <c r="I311" s="1"/>
  <c r="J311" s="1"/>
  <c r="H312"/>
  <c r="I312" s="1"/>
  <c r="J312" s="1"/>
  <c r="H313"/>
  <c r="I313" s="1"/>
  <c r="J313" s="1"/>
  <c r="H314"/>
  <c r="I314" s="1"/>
  <c r="J314" s="1"/>
  <c r="H315"/>
  <c r="I315" s="1"/>
  <c r="J315" s="1"/>
  <c r="H316"/>
  <c r="I316" s="1"/>
  <c r="J316" s="1"/>
  <c r="H317"/>
  <c r="I317" s="1"/>
  <c r="J317" s="1"/>
  <c r="H318"/>
  <c r="I318" s="1"/>
  <c r="J318" s="1"/>
  <c r="H319"/>
  <c r="I319" s="1"/>
  <c r="J319" s="1"/>
  <c r="H320"/>
  <c r="I320" s="1"/>
  <c r="J320" s="1"/>
  <c r="H321"/>
  <c r="I321" s="1"/>
  <c r="J321" s="1"/>
  <c r="H322"/>
  <c r="I322" s="1"/>
  <c r="J322" s="1"/>
  <c r="H323"/>
  <c r="I323" s="1"/>
  <c r="J323" s="1"/>
  <c r="H324"/>
  <c r="I324" s="1"/>
  <c r="J324" s="1"/>
  <c r="H325"/>
  <c r="I325" s="1"/>
  <c r="J325" s="1"/>
  <c r="H326"/>
  <c r="I326" s="1"/>
  <c r="J326" s="1"/>
  <c r="H327"/>
  <c r="I327" s="1"/>
  <c r="J327" s="1"/>
  <c r="H328"/>
  <c r="I328" s="1"/>
  <c r="J328" s="1"/>
  <c r="H329"/>
  <c r="I329" s="1"/>
  <c r="J329" s="1"/>
  <c r="H330"/>
  <c r="I330" s="1"/>
  <c r="J330" s="1"/>
  <c r="H331"/>
  <c r="I331" s="1"/>
  <c r="J331" s="1"/>
  <c r="H332"/>
  <c r="I332" s="1"/>
  <c r="J332" s="1"/>
  <c r="H333"/>
  <c r="I333" s="1"/>
  <c r="J333" s="1"/>
  <c r="H334"/>
  <c r="I334" s="1"/>
  <c r="J334" s="1"/>
  <c r="H335"/>
  <c r="I335" s="1"/>
  <c r="J335" s="1"/>
  <c r="H336"/>
  <c r="I336" s="1"/>
  <c r="J336" s="1"/>
  <c r="H337"/>
  <c r="I337" s="1"/>
  <c r="J337" s="1"/>
  <c r="H338"/>
  <c r="I338" s="1"/>
  <c r="J338" s="1"/>
  <c r="H339"/>
  <c r="I339" s="1"/>
  <c r="J339" s="1"/>
  <c r="H340"/>
  <c r="I340" s="1"/>
  <c r="J340" s="1"/>
  <c r="H341"/>
  <c r="I341" s="1"/>
  <c r="J341" s="1"/>
  <c r="H342"/>
  <c r="I342" s="1"/>
  <c r="J342" s="1"/>
  <c r="H343"/>
  <c r="I343" s="1"/>
  <c r="J343" s="1"/>
  <c r="H344"/>
  <c r="I344" s="1"/>
  <c r="J344" s="1"/>
  <c r="H345"/>
  <c r="I345" s="1"/>
  <c r="J345" s="1"/>
  <c r="H346"/>
  <c r="I346" s="1"/>
  <c r="J346" s="1"/>
  <c r="H347"/>
  <c r="I347" s="1"/>
  <c r="J347" s="1"/>
  <c r="H348"/>
  <c r="I348" s="1"/>
  <c r="J348" s="1"/>
  <c r="H349"/>
  <c r="I349" s="1"/>
  <c r="J349" s="1"/>
  <c r="H350"/>
  <c r="I350" s="1"/>
  <c r="J350" s="1"/>
  <c r="H351"/>
  <c r="I351" s="1"/>
  <c r="J351" s="1"/>
  <c r="H352"/>
  <c r="I352" s="1"/>
  <c r="J352" s="1"/>
  <c r="H353"/>
  <c r="I353" s="1"/>
  <c r="J353" s="1"/>
  <c r="H354"/>
  <c r="I354" s="1"/>
  <c r="J354" s="1"/>
  <c r="H355"/>
  <c r="I355" s="1"/>
  <c r="J355" s="1"/>
  <c r="H356"/>
  <c r="I356" s="1"/>
  <c r="J356" s="1"/>
  <c r="H357"/>
  <c r="I357" s="1"/>
  <c r="J357" s="1"/>
  <c r="H358"/>
  <c r="I358" s="1"/>
  <c r="J358" s="1"/>
  <c r="H359"/>
  <c r="I359" s="1"/>
  <c r="J359" s="1"/>
  <c r="H360"/>
  <c r="I360" s="1"/>
  <c r="J360" s="1"/>
  <c r="H361"/>
  <c r="I361" s="1"/>
  <c r="J361" s="1"/>
  <c r="H362"/>
  <c r="I362" s="1"/>
  <c r="J362" s="1"/>
  <c r="H363"/>
  <c r="I363" s="1"/>
  <c r="J363" s="1"/>
  <c r="H364"/>
  <c r="I364" s="1"/>
  <c r="J364" s="1"/>
  <c r="H365"/>
  <c r="I365" s="1"/>
  <c r="J365" s="1"/>
  <c r="H366"/>
  <c r="I366" s="1"/>
  <c r="J366" s="1"/>
  <c r="H367"/>
  <c r="I367" s="1"/>
  <c r="J367" s="1"/>
  <c r="H368"/>
  <c r="I368" s="1"/>
  <c r="J368" s="1"/>
  <c r="H369"/>
  <c r="I369" s="1"/>
  <c r="J369" s="1"/>
  <c r="H370"/>
  <c r="I370" s="1"/>
  <c r="J370" s="1"/>
  <c r="H371"/>
  <c r="I371" s="1"/>
  <c r="J371" s="1"/>
  <c r="H372"/>
  <c r="I372" s="1"/>
  <c r="J372" s="1"/>
  <c r="H373"/>
  <c r="I373" s="1"/>
  <c r="J373" s="1"/>
  <c r="H374"/>
  <c r="I374" s="1"/>
  <c r="J374" s="1"/>
  <c r="H375"/>
  <c r="I375" s="1"/>
  <c r="J375" s="1"/>
  <c r="H376"/>
  <c r="I376" s="1"/>
  <c r="J376" s="1"/>
  <c r="H377"/>
  <c r="I377" s="1"/>
  <c r="J377" s="1"/>
  <c r="H378"/>
  <c r="I378" s="1"/>
  <c r="J378" s="1"/>
  <c r="H379"/>
  <c r="I379" s="1"/>
  <c r="J379" s="1"/>
  <c r="H380"/>
  <c r="I380" s="1"/>
  <c r="J380" s="1"/>
  <c r="H381"/>
  <c r="I381" s="1"/>
  <c r="J381" s="1"/>
  <c r="H382"/>
  <c r="I382" s="1"/>
  <c r="J382" s="1"/>
  <c r="H383"/>
  <c r="I383" s="1"/>
  <c r="J383" s="1"/>
  <c r="H384"/>
  <c r="I384" s="1"/>
  <c r="J384" s="1"/>
  <c r="H385"/>
  <c r="I385" s="1"/>
  <c r="J385" s="1"/>
  <c r="H386"/>
  <c r="I386" s="1"/>
  <c r="J386" s="1"/>
  <c r="H387"/>
  <c r="I387" s="1"/>
  <c r="J387" s="1"/>
  <c r="H388"/>
  <c r="I388" s="1"/>
  <c r="J388" s="1"/>
  <c r="H389"/>
  <c r="I389" s="1"/>
  <c r="J389" s="1"/>
  <c r="H390"/>
  <c r="I390" s="1"/>
  <c r="J390" s="1"/>
  <c r="H391"/>
  <c r="I391" s="1"/>
  <c r="J391" s="1"/>
  <c r="H392"/>
  <c r="I392" s="1"/>
  <c r="J392" s="1"/>
  <c r="H393"/>
  <c r="I393" s="1"/>
  <c r="J393" s="1"/>
  <c r="H394"/>
  <c r="I394" s="1"/>
  <c r="J394" s="1"/>
  <c r="H395"/>
  <c r="I395" s="1"/>
  <c r="J395" s="1"/>
  <c r="H396"/>
  <c r="I396" s="1"/>
  <c r="J396" s="1"/>
  <c r="H397"/>
  <c r="I397" s="1"/>
  <c r="J397" s="1"/>
  <c r="H398"/>
  <c r="I398" s="1"/>
  <c r="J398" s="1"/>
  <c r="H399"/>
  <c r="I399" s="1"/>
  <c r="J399" s="1"/>
  <c r="H400"/>
  <c r="I400" s="1"/>
  <c r="J400" s="1"/>
  <c r="H401"/>
  <c r="I401" s="1"/>
  <c r="J401" s="1"/>
  <c r="H402"/>
  <c r="I402" s="1"/>
  <c r="J402" s="1"/>
  <c r="H403"/>
  <c r="I403" s="1"/>
  <c r="J403" s="1"/>
  <c r="H404"/>
  <c r="I404" s="1"/>
  <c r="J404" s="1"/>
  <c r="H405"/>
  <c r="I405" s="1"/>
  <c r="J405" s="1"/>
  <c r="H406"/>
  <c r="I406" s="1"/>
  <c r="J406" s="1"/>
  <c r="H407"/>
  <c r="I407" s="1"/>
  <c r="J407" s="1"/>
  <c r="H408"/>
  <c r="I408" s="1"/>
  <c r="J408" s="1"/>
  <c r="H409"/>
  <c r="I409" s="1"/>
  <c r="J409" s="1"/>
  <c r="H410"/>
  <c r="I410" s="1"/>
  <c r="J410" s="1"/>
  <c r="H411"/>
  <c r="I411" s="1"/>
  <c r="J411" s="1"/>
  <c r="H412"/>
  <c r="I412" s="1"/>
  <c r="J412" s="1"/>
  <c r="H413"/>
  <c r="I413" s="1"/>
  <c r="J413" s="1"/>
  <c r="H414"/>
  <c r="I414" s="1"/>
  <c r="J414" s="1"/>
  <c r="H415"/>
  <c r="I415" s="1"/>
  <c r="J415" s="1"/>
  <c r="H416"/>
  <c r="I416" s="1"/>
  <c r="J416" s="1"/>
  <c r="H417"/>
  <c r="I417" s="1"/>
  <c r="J417" s="1"/>
  <c r="H418"/>
  <c r="I418" s="1"/>
  <c r="J418" s="1"/>
  <c r="H419"/>
  <c r="I419" s="1"/>
  <c r="J419" s="1"/>
  <c r="H420"/>
  <c r="I420" s="1"/>
  <c r="J420" s="1"/>
  <c r="H421"/>
  <c r="I421" s="1"/>
  <c r="J421" s="1"/>
  <c r="H422"/>
  <c r="I422" s="1"/>
  <c r="J422" s="1"/>
  <c r="H423"/>
  <c r="I423" s="1"/>
  <c r="J423" s="1"/>
  <c r="H424"/>
  <c r="I424" s="1"/>
  <c r="J424" s="1"/>
  <c r="H425"/>
  <c r="I425" s="1"/>
  <c r="J425" s="1"/>
  <c r="H426"/>
  <c r="I426" s="1"/>
  <c r="J426" s="1"/>
  <c r="H427"/>
  <c r="I427" s="1"/>
  <c r="J427" s="1"/>
  <c r="H428"/>
  <c r="I428" s="1"/>
  <c r="J428" s="1"/>
  <c r="H429"/>
  <c r="I429" s="1"/>
  <c r="J429" s="1"/>
  <c r="H430"/>
  <c r="I430" s="1"/>
  <c r="J430" s="1"/>
  <c r="H431"/>
  <c r="I431" s="1"/>
  <c r="J431" s="1"/>
  <c r="H432"/>
  <c r="I432" s="1"/>
  <c r="J432" s="1"/>
  <c r="H433"/>
  <c r="I433" s="1"/>
  <c r="J433" s="1"/>
  <c r="H434"/>
  <c r="I434" s="1"/>
  <c r="J434" s="1"/>
  <c r="H435"/>
  <c r="I435" s="1"/>
  <c r="J435" s="1"/>
  <c r="H436"/>
  <c r="I436" s="1"/>
  <c r="J436" s="1"/>
  <c r="H437"/>
  <c r="I437" s="1"/>
  <c r="J437" s="1"/>
  <c r="H438"/>
  <c r="I438" s="1"/>
  <c r="J438" s="1"/>
  <c r="H439"/>
  <c r="I439" s="1"/>
  <c r="J439" s="1"/>
  <c r="H440"/>
  <c r="I440" s="1"/>
  <c r="J440" s="1"/>
  <c r="H441"/>
  <c r="I441" s="1"/>
  <c r="J441" s="1"/>
  <c r="H442"/>
  <c r="I442" s="1"/>
  <c r="J442" s="1"/>
  <c r="H443"/>
  <c r="I443" s="1"/>
  <c r="J443" s="1"/>
  <c r="H444"/>
  <c r="I444" s="1"/>
  <c r="J444" s="1"/>
  <c r="H445"/>
  <c r="I445" s="1"/>
  <c r="J445" s="1"/>
  <c r="H446"/>
  <c r="I446" s="1"/>
  <c r="J446" s="1"/>
  <c r="H447"/>
  <c r="I447" s="1"/>
  <c r="J447" s="1"/>
  <c r="H448"/>
  <c r="I448" s="1"/>
  <c r="J448" s="1"/>
  <c r="H449"/>
  <c r="I449" s="1"/>
  <c r="J449" s="1"/>
  <c r="H450"/>
  <c r="I450" s="1"/>
  <c r="J450" s="1"/>
  <c r="H451"/>
  <c r="I451" s="1"/>
  <c r="J451" s="1"/>
  <c r="H452"/>
  <c r="I452" s="1"/>
  <c r="J452" s="1"/>
  <c r="H453"/>
  <c r="I453" s="1"/>
  <c r="J453" s="1"/>
  <c r="H454"/>
  <c r="I454" s="1"/>
  <c r="J454" s="1"/>
  <c r="H455"/>
  <c r="I455" s="1"/>
  <c r="J455" s="1"/>
  <c r="H456"/>
  <c r="I456" s="1"/>
  <c r="J456" s="1"/>
  <c r="H457"/>
  <c r="I457" s="1"/>
  <c r="J457" s="1"/>
  <c r="H458"/>
  <c r="I458" s="1"/>
  <c r="J458" s="1"/>
  <c r="H459"/>
  <c r="I459" s="1"/>
  <c r="J459" s="1"/>
  <c r="H460"/>
  <c r="I460" s="1"/>
  <c r="J460" s="1"/>
  <c r="H461"/>
  <c r="I461" s="1"/>
  <c r="J461" s="1"/>
  <c r="H462"/>
  <c r="I462" s="1"/>
  <c r="J462" s="1"/>
  <c r="H463"/>
  <c r="I463" s="1"/>
  <c r="J463" s="1"/>
  <c r="H464"/>
  <c r="I464" s="1"/>
  <c r="J464" s="1"/>
  <c r="H465"/>
  <c r="I465" s="1"/>
  <c r="J465" s="1"/>
  <c r="H466"/>
  <c r="I466" s="1"/>
  <c r="J466" s="1"/>
  <c r="H467"/>
  <c r="I467" s="1"/>
  <c r="J467" s="1"/>
  <c r="H468"/>
  <c r="I468" s="1"/>
  <c r="J468" s="1"/>
  <c r="H469"/>
  <c r="I469" s="1"/>
  <c r="J469" s="1"/>
  <c r="H470"/>
  <c r="I470" s="1"/>
  <c r="J470" s="1"/>
  <c r="H471"/>
  <c r="I471" s="1"/>
  <c r="J471" s="1"/>
  <c r="H472"/>
  <c r="I472" s="1"/>
  <c r="J472" s="1"/>
  <c r="H473"/>
  <c r="I473" s="1"/>
  <c r="J473" s="1"/>
  <c r="H474"/>
  <c r="I474" s="1"/>
  <c r="J474" s="1"/>
  <c r="H475"/>
  <c r="I475" s="1"/>
  <c r="J475" s="1"/>
  <c r="H476"/>
  <c r="I476" s="1"/>
  <c r="J476" s="1"/>
  <c r="H477"/>
  <c r="I477" s="1"/>
  <c r="J477" s="1"/>
  <c r="H478"/>
  <c r="I478" s="1"/>
  <c r="J478" s="1"/>
  <c r="H479"/>
  <c r="I479" s="1"/>
  <c r="J479" s="1"/>
  <c r="H480"/>
  <c r="I480" s="1"/>
  <c r="J480" s="1"/>
  <c r="H481"/>
  <c r="I481" s="1"/>
  <c r="J481" s="1"/>
  <c r="H482"/>
  <c r="I482" s="1"/>
  <c r="J482" s="1"/>
  <c r="H483"/>
  <c r="I483" s="1"/>
  <c r="J483" s="1"/>
  <c r="H484"/>
  <c r="I484" s="1"/>
  <c r="J484" s="1"/>
  <c r="H485"/>
  <c r="I485" s="1"/>
  <c r="J485" s="1"/>
  <c r="H486"/>
  <c r="I486" s="1"/>
  <c r="J486" s="1"/>
  <c r="H487"/>
  <c r="I487" s="1"/>
  <c r="J487" s="1"/>
  <c r="H488"/>
  <c r="I488" s="1"/>
  <c r="J488" s="1"/>
  <c r="H489"/>
  <c r="I489" s="1"/>
  <c r="J489" s="1"/>
  <c r="H490"/>
  <c r="I490" s="1"/>
  <c r="J490" s="1"/>
  <c r="H491"/>
  <c r="I491" s="1"/>
  <c r="J491" s="1"/>
  <c r="H492"/>
  <c r="I492" s="1"/>
  <c r="J492" s="1"/>
  <c r="H493"/>
  <c r="I493" s="1"/>
  <c r="J493" s="1"/>
  <c r="H494"/>
  <c r="I494" s="1"/>
  <c r="J494" s="1"/>
  <c r="H495"/>
  <c r="I495" s="1"/>
  <c r="J495" s="1"/>
  <c r="H496"/>
  <c r="I496" s="1"/>
  <c r="J496" s="1"/>
  <c r="H497"/>
  <c r="I497" s="1"/>
  <c r="J497" s="1"/>
  <c r="H498"/>
  <c r="I498" s="1"/>
  <c r="J498" s="1"/>
  <c r="H499"/>
  <c r="I499" s="1"/>
  <c r="J499" s="1"/>
  <c r="H500"/>
  <c r="I500" s="1"/>
  <c r="J500" s="1"/>
  <c r="H501"/>
  <c r="I501" s="1"/>
  <c r="J501" s="1"/>
  <c r="H502"/>
  <c r="I502" s="1"/>
  <c r="J502" s="1"/>
  <c r="H503"/>
  <c r="I503" s="1"/>
  <c r="J503" s="1"/>
  <c r="H504"/>
  <c r="I504" s="1"/>
  <c r="J504" s="1"/>
  <c r="H505"/>
  <c r="I505" s="1"/>
  <c r="J505" s="1"/>
  <c r="H506"/>
  <c r="I506" s="1"/>
  <c r="J506" s="1"/>
  <c r="H507"/>
  <c r="I507" s="1"/>
  <c r="J507" s="1"/>
  <c r="H508"/>
  <c r="I508" s="1"/>
  <c r="J508" s="1"/>
  <c r="H509"/>
  <c r="I509" s="1"/>
  <c r="J509" s="1"/>
  <c r="H510"/>
  <c r="I510" s="1"/>
  <c r="J510" s="1"/>
  <c r="H511"/>
  <c r="I511" s="1"/>
  <c r="J511" s="1"/>
  <c r="H512"/>
  <c r="I512" s="1"/>
  <c r="J512" s="1"/>
  <c r="H513"/>
  <c r="I513" s="1"/>
  <c r="J513" s="1"/>
  <c r="H514"/>
  <c r="I514" s="1"/>
  <c r="J514" s="1"/>
  <c r="H515"/>
  <c r="I515" s="1"/>
  <c r="J515" s="1"/>
  <c r="H516"/>
  <c r="I516" s="1"/>
  <c r="J516" s="1"/>
  <c r="H517"/>
  <c r="I517" s="1"/>
  <c r="J517" s="1"/>
  <c r="H518"/>
  <c r="I518" s="1"/>
  <c r="J518" s="1"/>
  <c r="H519"/>
  <c r="I519" s="1"/>
  <c r="J519" s="1"/>
  <c r="H520"/>
  <c r="I520" s="1"/>
  <c r="J520" s="1"/>
  <c r="H521"/>
  <c r="I521" s="1"/>
  <c r="J521" s="1"/>
  <c r="H522"/>
  <c r="I522" s="1"/>
  <c r="J522" s="1"/>
  <c r="H523"/>
  <c r="I523" s="1"/>
  <c r="J523" s="1"/>
  <c r="H524"/>
  <c r="I524" s="1"/>
  <c r="J524" s="1"/>
  <c r="H525"/>
  <c r="I525" s="1"/>
  <c r="J525" s="1"/>
  <c r="H526"/>
  <c r="I526" s="1"/>
  <c r="J526" s="1"/>
  <c r="H527"/>
  <c r="I527" s="1"/>
  <c r="J527" s="1"/>
  <c r="H528"/>
  <c r="I528" s="1"/>
  <c r="J528" s="1"/>
  <c r="H529"/>
  <c r="I529" s="1"/>
  <c r="J529" s="1"/>
  <c r="H530"/>
  <c r="I530" s="1"/>
  <c r="J530" s="1"/>
  <c r="H531"/>
  <c r="I531" s="1"/>
  <c r="J531" s="1"/>
  <c r="H532"/>
  <c r="I532" s="1"/>
  <c r="J532" s="1"/>
  <c r="H533"/>
  <c r="I533" s="1"/>
  <c r="J533" s="1"/>
  <c r="H534"/>
  <c r="I534" s="1"/>
  <c r="J534" s="1"/>
  <c r="H535"/>
  <c r="I535" s="1"/>
  <c r="J535" s="1"/>
  <c r="H536"/>
  <c r="I536" s="1"/>
  <c r="J536" s="1"/>
  <c r="H537"/>
  <c r="I537" s="1"/>
  <c r="J537" s="1"/>
  <c r="H538"/>
  <c r="I538" s="1"/>
  <c r="J538" s="1"/>
  <c r="H539"/>
  <c r="I539" s="1"/>
  <c r="J539" s="1"/>
  <c r="H540"/>
  <c r="I540" s="1"/>
  <c r="J540" s="1"/>
  <c r="H541"/>
  <c r="I541" s="1"/>
  <c r="J541" s="1"/>
  <c r="H542"/>
  <c r="I542" s="1"/>
  <c r="J542" s="1"/>
  <c r="H543"/>
  <c r="I543" s="1"/>
  <c r="J543" s="1"/>
  <c r="H544"/>
  <c r="I544" s="1"/>
  <c r="J544" s="1"/>
  <c r="H545"/>
  <c r="I545" s="1"/>
  <c r="J545" s="1"/>
  <c r="H546"/>
  <c r="I546" s="1"/>
  <c r="J546" s="1"/>
  <c r="H547"/>
  <c r="I547" s="1"/>
  <c r="J547" s="1"/>
  <c r="H548"/>
  <c r="I548" s="1"/>
  <c r="J548" s="1"/>
  <c r="H549"/>
  <c r="I549" s="1"/>
  <c r="J549" s="1"/>
  <c r="H550"/>
  <c r="I550" s="1"/>
  <c r="J550" s="1"/>
  <c r="H551"/>
  <c r="I551" s="1"/>
  <c r="J551" s="1"/>
  <c r="H552"/>
  <c r="I552" s="1"/>
  <c r="J552" s="1"/>
  <c r="H553"/>
  <c r="I553" s="1"/>
  <c r="J553" s="1"/>
  <c r="H554"/>
  <c r="I554" s="1"/>
  <c r="J554" s="1"/>
  <c r="H555"/>
  <c r="I555" s="1"/>
  <c r="J555" s="1"/>
  <c r="H556"/>
  <c r="I556" s="1"/>
  <c r="J556" s="1"/>
  <c r="H557"/>
  <c r="I557" s="1"/>
  <c r="J557" s="1"/>
  <c r="H558"/>
  <c r="I558" s="1"/>
  <c r="J558" s="1"/>
  <c r="H559"/>
  <c r="I559" s="1"/>
  <c r="J559" s="1"/>
  <c r="H560"/>
  <c r="I560" s="1"/>
  <c r="J560" s="1"/>
  <c r="H561"/>
  <c r="I561" s="1"/>
  <c r="J561" s="1"/>
  <c r="H562"/>
  <c r="I562" s="1"/>
  <c r="J562" s="1"/>
  <c r="H563"/>
  <c r="I563" s="1"/>
  <c r="J563" s="1"/>
  <c r="H564"/>
  <c r="I564" s="1"/>
  <c r="J564" s="1"/>
  <c r="H565"/>
  <c r="I565" s="1"/>
  <c r="J565" s="1"/>
  <c r="H566"/>
  <c r="I566" s="1"/>
  <c r="J566" s="1"/>
  <c r="H567"/>
  <c r="I567" s="1"/>
  <c r="J567" s="1"/>
  <c r="H568"/>
  <c r="I568" s="1"/>
  <c r="J568" s="1"/>
  <c r="H569"/>
  <c r="I569" s="1"/>
  <c r="J569" s="1"/>
  <c r="H570"/>
  <c r="I570" s="1"/>
  <c r="J570" s="1"/>
  <c r="H571"/>
  <c r="I571" s="1"/>
  <c r="J571" s="1"/>
  <c r="H572"/>
  <c r="I572" s="1"/>
  <c r="J572" s="1"/>
  <c r="H573"/>
  <c r="I573" s="1"/>
  <c r="J573" s="1"/>
  <c r="H574"/>
  <c r="I574" s="1"/>
  <c r="J574" s="1"/>
  <c r="H575"/>
  <c r="I575" s="1"/>
  <c r="J575" s="1"/>
  <c r="H576"/>
  <c r="I576" s="1"/>
  <c r="J576" s="1"/>
  <c r="H577"/>
  <c r="I577" s="1"/>
  <c r="J577" s="1"/>
  <c r="H578"/>
  <c r="I578" s="1"/>
  <c r="J578" s="1"/>
  <c r="H579"/>
  <c r="I579" s="1"/>
  <c r="J579" s="1"/>
  <c r="H580"/>
  <c r="I580" s="1"/>
  <c r="J580" s="1"/>
  <c r="H581"/>
  <c r="I581" s="1"/>
  <c r="J581" s="1"/>
  <c r="H582"/>
  <c r="I582" s="1"/>
  <c r="J582" s="1"/>
  <c r="H583"/>
  <c r="I583" s="1"/>
  <c r="J583" s="1"/>
  <c r="H584"/>
  <c r="I584" s="1"/>
  <c r="J584" s="1"/>
  <c r="H585"/>
  <c r="I585" s="1"/>
  <c r="J585" s="1"/>
  <c r="H586"/>
  <c r="I586" s="1"/>
  <c r="J586" s="1"/>
  <c r="H587"/>
  <c r="I587" s="1"/>
  <c r="J587" s="1"/>
  <c r="H588"/>
  <c r="I588" s="1"/>
  <c r="J588" s="1"/>
  <c r="H589"/>
  <c r="I589" s="1"/>
  <c r="J589" s="1"/>
  <c r="H590"/>
  <c r="I590" s="1"/>
  <c r="J590" s="1"/>
  <c r="H591"/>
  <c r="I591" s="1"/>
  <c r="J591" s="1"/>
  <c r="H592"/>
  <c r="I592" s="1"/>
  <c r="J592" s="1"/>
  <c r="H593"/>
  <c r="I593" s="1"/>
  <c r="J593" s="1"/>
  <c r="H594"/>
  <c r="I594" s="1"/>
  <c r="J594" s="1"/>
  <c r="H595"/>
  <c r="I595" s="1"/>
  <c r="J595" s="1"/>
  <c r="H596"/>
  <c r="I596" s="1"/>
  <c r="J596" s="1"/>
  <c r="H597"/>
  <c r="I597" s="1"/>
  <c r="J597" s="1"/>
  <c r="H598"/>
  <c r="I598" s="1"/>
  <c r="J598" s="1"/>
  <c r="H599"/>
  <c r="I599" s="1"/>
  <c r="J599" s="1"/>
  <c r="H600"/>
  <c r="I600" s="1"/>
  <c r="J600" s="1"/>
  <c r="H601"/>
  <c r="I601" s="1"/>
  <c r="J601" s="1"/>
  <c r="H602"/>
  <c r="I602" s="1"/>
  <c r="J602" s="1"/>
  <c r="H603"/>
  <c r="I603" s="1"/>
  <c r="J603" s="1"/>
  <c r="H604"/>
  <c r="I604" s="1"/>
  <c r="J604" s="1"/>
  <c r="H605"/>
  <c r="I605" s="1"/>
  <c r="J605" s="1"/>
  <c r="H606"/>
  <c r="I606" s="1"/>
  <c r="J606" s="1"/>
  <c r="H607"/>
  <c r="I607" s="1"/>
  <c r="J607" s="1"/>
  <c r="H608"/>
  <c r="I608" s="1"/>
  <c r="J608" s="1"/>
  <c r="H609"/>
  <c r="I609" s="1"/>
  <c r="J609" s="1"/>
  <c r="H610"/>
  <c r="I610" s="1"/>
  <c r="J610" s="1"/>
  <c r="H611"/>
  <c r="I611" s="1"/>
  <c r="J611" s="1"/>
  <c r="H612"/>
  <c r="I612" s="1"/>
  <c r="J612" s="1"/>
  <c r="H613"/>
  <c r="I613" s="1"/>
  <c r="J613" s="1"/>
  <c r="H614"/>
  <c r="I614" s="1"/>
  <c r="J614" s="1"/>
  <c r="H615"/>
  <c r="I615" s="1"/>
  <c r="J615" s="1"/>
  <c r="H616"/>
  <c r="I616" s="1"/>
  <c r="J616" s="1"/>
  <c r="H617"/>
  <c r="I617" s="1"/>
  <c r="J617" s="1"/>
  <c r="H618"/>
  <c r="I618" s="1"/>
  <c r="J618" s="1"/>
  <c r="H619"/>
  <c r="I619" s="1"/>
  <c r="J619" s="1"/>
  <c r="H620"/>
  <c r="I620" s="1"/>
  <c r="J620" s="1"/>
  <c r="H621"/>
  <c r="I621" s="1"/>
  <c r="J621" s="1"/>
  <c r="H622"/>
  <c r="I622" s="1"/>
  <c r="J622" s="1"/>
  <c r="H623"/>
  <c r="I623" s="1"/>
  <c r="J623" s="1"/>
  <c r="H624"/>
  <c r="I624" s="1"/>
  <c r="J624" s="1"/>
  <c r="H625"/>
  <c r="I625" s="1"/>
  <c r="J625" s="1"/>
  <c r="H626"/>
  <c r="I626" s="1"/>
  <c r="J626" s="1"/>
  <c r="H627"/>
  <c r="I627" s="1"/>
  <c r="J627" s="1"/>
  <c r="H628"/>
  <c r="I628" s="1"/>
  <c r="J628" s="1"/>
  <c r="H629"/>
  <c r="I629" s="1"/>
  <c r="J629" s="1"/>
  <c r="H630"/>
  <c r="I630" s="1"/>
  <c r="J630" s="1"/>
  <c r="H631"/>
  <c r="I631" s="1"/>
  <c r="J631" s="1"/>
  <c r="H632"/>
  <c r="I632" s="1"/>
  <c r="J632" s="1"/>
  <c r="H633"/>
  <c r="I633" s="1"/>
  <c r="J633" s="1"/>
  <c r="H634"/>
  <c r="I634" s="1"/>
  <c r="J634" s="1"/>
  <c r="H635"/>
  <c r="I635" s="1"/>
  <c r="J635" s="1"/>
  <c r="H636"/>
  <c r="I636" s="1"/>
  <c r="J636" s="1"/>
  <c r="H637"/>
  <c r="I637" s="1"/>
  <c r="J637" s="1"/>
  <c r="H638"/>
  <c r="I638" s="1"/>
  <c r="J638" s="1"/>
  <c r="H639"/>
  <c r="I639" s="1"/>
  <c r="J639" s="1"/>
  <c r="H640"/>
  <c r="I640" s="1"/>
  <c r="J640" s="1"/>
  <c r="H641"/>
  <c r="I641" s="1"/>
  <c r="J641" s="1"/>
  <c r="H642"/>
  <c r="I642" s="1"/>
  <c r="J642" s="1"/>
  <c r="H643"/>
  <c r="I643" s="1"/>
  <c r="J643" s="1"/>
  <c r="H644"/>
  <c r="I644" s="1"/>
  <c r="J644" s="1"/>
  <c r="H645"/>
  <c r="I645" s="1"/>
  <c r="J645" s="1"/>
  <c r="H646"/>
  <c r="I646" s="1"/>
  <c r="J646" s="1"/>
  <c r="H647"/>
  <c r="I647" s="1"/>
  <c r="J647" s="1"/>
  <c r="H648"/>
  <c r="I648" s="1"/>
  <c r="J648" s="1"/>
  <c r="H649"/>
  <c r="I649" s="1"/>
  <c r="J649" s="1"/>
  <c r="H650"/>
  <c r="I650" s="1"/>
  <c r="J650" s="1"/>
  <c r="H651"/>
  <c r="I651" s="1"/>
  <c r="J651" s="1"/>
  <c r="H652"/>
  <c r="I652" s="1"/>
  <c r="J652" s="1"/>
  <c r="H653"/>
  <c r="I653" s="1"/>
  <c r="J653" s="1"/>
  <c r="H654"/>
  <c r="I654" s="1"/>
  <c r="J654" s="1"/>
  <c r="H655"/>
  <c r="I655" s="1"/>
  <c r="J655" s="1"/>
  <c r="H656"/>
  <c r="I656" s="1"/>
  <c r="J656" s="1"/>
  <c r="H657"/>
  <c r="I657" s="1"/>
  <c r="J657" s="1"/>
  <c r="H658"/>
  <c r="I658" s="1"/>
  <c r="J658" s="1"/>
  <c r="H659"/>
  <c r="I659" s="1"/>
  <c r="J659" s="1"/>
  <c r="H660"/>
  <c r="I660" s="1"/>
  <c r="J660" s="1"/>
  <c r="H661"/>
  <c r="I661" s="1"/>
  <c r="J661" s="1"/>
  <c r="H662"/>
  <c r="I662" s="1"/>
  <c r="J662" s="1"/>
  <c r="H663"/>
  <c r="I663" s="1"/>
  <c r="J663" s="1"/>
  <c r="H664"/>
  <c r="I664" s="1"/>
  <c r="J664" s="1"/>
  <c r="H665"/>
  <c r="I665" s="1"/>
  <c r="J665" s="1"/>
  <c r="H666"/>
  <c r="I666" s="1"/>
  <c r="J666" s="1"/>
  <c r="H667"/>
  <c r="I667" s="1"/>
  <c r="J667" s="1"/>
  <c r="H668"/>
  <c r="I668" s="1"/>
  <c r="J668" s="1"/>
  <c r="H669"/>
  <c r="I669" s="1"/>
  <c r="J669" s="1"/>
  <c r="H670"/>
  <c r="I670" s="1"/>
  <c r="J670" s="1"/>
  <c r="H671"/>
  <c r="I671" s="1"/>
  <c r="J671" s="1"/>
  <c r="H672"/>
  <c r="I672" s="1"/>
  <c r="J672" s="1"/>
  <c r="H673"/>
  <c r="I673" s="1"/>
  <c r="J673" s="1"/>
  <c r="H674"/>
  <c r="I674" s="1"/>
  <c r="J674" s="1"/>
  <c r="H675"/>
  <c r="I675" s="1"/>
  <c r="J675" s="1"/>
  <c r="H676"/>
  <c r="I676" s="1"/>
  <c r="J676" s="1"/>
  <c r="H677"/>
  <c r="I677" s="1"/>
  <c r="J677" s="1"/>
  <c r="H678"/>
  <c r="I678" s="1"/>
  <c r="J678" s="1"/>
  <c r="H679"/>
  <c r="I679" s="1"/>
  <c r="J679" s="1"/>
  <c r="H680"/>
  <c r="I680" s="1"/>
  <c r="J680" s="1"/>
  <c r="H681"/>
  <c r="I681" s="1"/>
  <c r="J681" s="1"/>
  <c r="H682"/>
  <c r="I682" s="1"/>
  <c r="J682" s="1"/>
  <c r="H683"/>
  <c r="I683" s="1"/>
  <c r="J683" s="1"/>
  <c r="H684"/>
  <c r="I684" s="1"/>
  <c r="J684" s="1"/>
  <c r="H685"/>
  <c r="I685" s="1"/>
  <c r="J685" s="1"/>
  <c r="H686"/>
  <c r="I686" s="1"/>
  <c r="J686" s="1"/>
  <c r="H687"/>
  <c r="I687" s="1"/>
  <c r="J687" s="1"/>
  <c r="H688"/>
  <c r="I688" s="1"/>
  <c r="J688" s="1"/>
  <c r="H689"/>
  <c r="I689" s="1"/>
  <c r="J689" s="1"/>
  <c r="H690"/>
  <c r="I690" s="1"/>
  <c r="J690" s="1"/>
  <c r="H691"/>
  <c r="I691" s="1"/>
  <c r="J691" s="1"/>
  <c r="H692"/>
  <c r="I692" s="1"/>
  <c r="J692" s="1"/>
  <c r="H693"/>
  <c r="I693" s="1"/>
  <c r="J693" s="1"/>
  <c r="H694"/>
  <c r="I694" s="1"/>
  <c r="J694" s="1"/>
  <c r="H695"/>
  <c r="I695" s="1"/>
  <c r="J695" s="1"/>
  <c r="H696"/>
  <c r="I696" s="1"/>
  <c r="J696" s="1"/>
  <c r="H697"/>
  <c r="I697" s="1"/>
  <c r="J697" s="1"/>
  <c r="H698"/>
  <c r="I698" s="1"/>
  <c r="J698" s="1"/>
  <c r="H699"/>
  <c r="I699" s="1"/>
  <c r="J699" s="1"/>
  <c r="H700"/>
  <c r="I700" s="1"/>
  <c r="J700" s="1"/>
  <c r="H701"/>
  <c r="I701" s="1"/>
  <c r="J701" s="1"/>
  <c r="H702"/>
  <c r="I702" s="1"/>
  <c r="J702" s="1"/>
  <c r="H703"/>
  <c r="I703" s="1"/>
  <c r="J703" s="1"/>
  <c r="H704"/>
  <c r="I704" s="1"/>
  <c r="J704" s="1"/>
  <c r="H705"/>
  <c r="I705" s="1"/>
  <c r="J705" s="1"/>
  <c r="H706"/>
  <c r="I706" s="1"/>
  <c r="J706" s="1"/>
  <c r="H707"/>
  <c r="I707" s="1"/>
  <c r="J707" s="1"/>
  <c r="H708"/>
  <c r="I708" s="1"/>
  <c r="J708" s="1"/>
  <c r="H709"/>
  <c r="I709" s="1"/>
  <c r="J709" s="1"/>
  <c r="H710"/>
  <c r="I710" s="1"/>
  <c r="J710" s="1"/>
  <c r="H711"/>
  <c r="I711" s="1"/>
  <c r="J711" s="1"/>
  <c r="H712"/>
  <c r="I712" s="1"/>
  <c r="J712" s="1"/>
  <c r="H713"/>
  <c r="I713" s="1"/>
  <c r="J713" s="1"/>
  <c r="H714"/>
  <c r="I714" s="1"/>
  <c r="J714" s="1"/>
  <c r="H715"/>
  <c r="I715" s="1"/>
  <c r="J715" s="1"/>
  <c r="H716"/>
  <c r="I716" s="1"/>
  <c r="J716" s="1"/>
  <c r="H717"/>
  <c r="I717" s="1"/>
  <c r="J717" s="1"/>
  <c r="H718"/>
  <c r="I718" s="1"/>
  <c r="J718" s="1"/>
  <c r="H719"/>
  <c r="I719" s="1"/>
  <c r="J719" s="1"/>
  <c r="H720"/>
  <c r="I720" s="1"/>
  <c r="J720" s="1"/>
  <c r="H721"/>
  <c r="I721" s="1"/>
  <c r="J721" s="1"/>
  <c r="H722"/>
  <c r="I722" s="1"/>
  <c r="J722" s="1"/>
  <c r="H723"/>
  <c r="I723" s="1"/>
  <c r="J723" s="1"/>
  <c r="H724"/>
  <c r="I724" s="1"/>
  <c r="J724" s="1"/>
  <c r="H725"/>
  <c r="I725" s="1"/>
  <c r="J725" s="1"/>
  <c r="H726"/>
  <c r="I726" s="1"/>
  <c r="J726" s="1"/>
  <c r="H727"/>
  <c r="I727" s="1"/>
  <c r="J727" s="1"/>
  <c r="H728"/>
  <c r="I728" s="1"/>
  <c r="J728" s="1"/>
  <c r="H729"/>
  <c r="I729" s="1"/>
  <c r="J729" s="1"/>
  <c r="H730"/>
  <c r="I730" s="1"/>
  <c r="J730" s="1"/>
  <c r="H731"/>
  <c r="I731" s="1"/>
  <c r="J731" s="1"/>
  <c r="H732"/>
  <c r="I732" s="1"/>
  <c r="J732" s="1"/>
  <c r="H733"/>
  <c r="I733" s="1"/>
  <c r="J733" s="1"/>
  <c r="H734"/>
  <c r="I734" s="1"/>
  <c r="J734" s="1"/>
  <c r="H735"/>
  <c r="I735" s="1"/>
  <c r="J735" s="1"/>
  <c r="H736"/>
  <c r="I736" s="1"/>
  <c r="J736" s="1"/>
  <c r="H737"/>
  <c r="I737" s="1"/>
  <c r="J737" s="1"/>
  <c r="H738"/>
  <c r="I738" s="1"/>
  <c r="J738" s="1"/>
  <c r="H739"/>
  <c r="I739" s="1"/>
  <c r="J739" s="1"/>
  <c r="H740"/>
  <c r="I740" s="1"/>
  <c r="J740" s="1"/>
  <c r="H741"/>
  <c r="I741" s="1"/>
  <c r="J741" s="1"/>
  <c r="H742"/>
  <c r="I742" s="1"/>
  <c r="J742" s="1"/>
  <c r="H743"/>
  <c r="I743" s="1"/>
  <c r="J743" s="1"/>
  <c r="H744"/>
  <c r="I744" s="1"/>
  <c r="J744" s="1"/>
  <c r="H745"/>
  <c r="I745" s="1"/>
  <c r="J745" s="1"/>
  <c r="H746"/>
  <c r="I746" s="1"/>
  <c r="J746" s="1"/>
  <c r="H747"/>
  <c r="I747" s="1"/>
  <c r="J747" s="1"/>
  <c r="H748"/>
  <c r="I748" s="1"/>
  <c r="J748" s="1"/>
  <c r="H749"/>
  <c r="I749" s="1"/>
  <c r="J749" s="1"/>
  <c r="H750"/>
  <c r="I750" s="1"/>
  <c r="J750" s="1"/>
  <c r="H751"/>
  <c r="I751" s="1"/>
  <c r="J751" s="1"/>
  <c r="H752"/>
  <c r="I752" s="1"/>
  <c r="J752" s="1"/>
  <c r="H753"/>
  <c r="I753" s="1"/>
  <c r="J753" s="1"/>
  <c r="H754"/>
  <c r="I754" s="1"/>
  <c r="J754" s="1"/>
  <c r="H755"/>
  <c r="I755" s="1"/>
  <c r="J755" s="1"/>
  <c r="H756"/>
  <c r="I756" s="1"/>
  <c r="J756" s="1"/>
  <c r="H757"/>
  <c r="I757" s="1"/>
  <c r="J757" s="1"/>
  <c r="H758"/>
  <c r="I758" s="1"/>
  <c r="J758" s="1"/>
  <c r="H759"/>
  <c r="I759" s="1"/>
  <c r="J759" s="1"/>
  <c r="H760"/>
  <c r="I760" s="1"/>
  <c r="J760" s="1"/>
  <c r="H761"/>
  <c r="I761" s="1"/>
  <c r="J761" s="1"/>
  <c r="H762"/>
  <c r="I762" s="1"/>
  <c r="J762" s="1"/>
  <c r="H763"/>
  <c r="I763" s="1"/>
  <c r="J763" s="1"/>
  <c r="H764"/>
  <c r="I764" s="1"/>
  <c r="J764" s="1"/>
  <c r="H765"/>
  <c r="I765" s="1"/>
  <c r="J765" s="1"/>
  <c r="H766"/>
  <c r="I766" s="1"/>
  <c r="J766" s="1"/>
  <c r="H767"/>
  <c r="I767" s="1"/>
  <c r="J767" s="1"/>
  <c r="H768"/>
  <c r="I768" s="1"/>
  <c r="J768" s="1"/>
  <c r="H769"/>
  <c r="I769" s="1"/>
  <c r="J769" s="1"/>
  <c r="H770"/>
  <c r="I770" s="1"/>
  <c r="J770" s="1"/>
  <c r="H771"/>
  <c r="I771" s="1"/>
  <c r="J771" s="1"/>
  <c r="H772"/>
  <c r="I772" s="1"/>
  <c r="J772" s="1"/>
  <c r="H773"/>
  <c r="I773" s="1"/>
  <c r="J773" s="1"/>
  <c r="H774"/>
  <c r="I774" s="1"/>
  <c r="J774" s="1"/>
  <c r="H775"/>
  <c r="I775" s="1"/>
  <c r="J775" s="1"/>
  <c r="H776"/>
  <c r="I776" s="1"/>
  <c r="J776" s="1"/>
  <c r="H777"/>
  <c r="I777" s="1"/>
  <c r="J777" s="1"/>
  <c r="H778"/>
  <c r="I778" s="1"/>
  <c r="J778" s="1"/>
  <c r="H779"/>
  <c r="I779" s="1"/>
  <c r="J779" s="1"/>
  <c r="H780"/>
  <c r="I780" s="1"/>
  <c r="J780" s="1"/>
  <c r="H781"/>
  <c r="I781" s="1"/>
  <c r="J781" s="1"/>
  <c r="H782"/>
  <c r="I782" s="1"/>
  <c r="J782" s="1"/>
  <c r="H783"/>
  <c r="I783" s="1"/>
  <c r="J783" s="1"/>
  <c r="H784"/>
  <c r="I784" s="1"/>
  <c r="J784" s="1"/>
  <c r="H785"/>
  <c r="I785" s="1"/>
  <c r="J785" s="1"/>
  <c r="H786"/>
  <c r="I786" s="1"/>
  <c r="J786" s="1"/>
  <c r="H787"/>
  <c r="I787" s="1"/>
  <c r="J787" s="1"/>
  <c r="H788"/>
  <c r="I788" s="1"/>
  <c r="J788" s="1"/>
  <c r="H789"/>
  <c r="I789" s="1"/>
  <c r="J789" s="1"/>
  <c r="H790"/>
  <c r="I790" s="1"/>
  <c r="J790" s="1"/>
  <c r="H791"/>
  <c r="I791" s="1"/>
  <c r="J791" s="1"/>
  <c r="H792"/>
  <c r="I792" s="1"/>
  <c r="J792" s="1"/>
  <c r="H793"/>
  <c r="I793" s="1"/>
  <c r="J793" s="1"/>
  <c r="H794"/>
  <c r="I794" s="1"/>
  <c r="J794" s="1"/>
  <c r="H795"/>
  <c r="I795" s="1"/>
  <c r="J795" s="1"/>
  <c r="H796"/>
  <c r="I796" s="1"/>
  <c r="J796" s="1"/>
  <c r="H797"/>
  <c r="I797" s="1"/>
  <c r="J797" s="1"/>
  <c r="H798"/>
  <c r="I798" s="1"/>
  <c r="J798" s="1"/>
  <c r="H799"/>
  <c r="I799" s="1"/>
  <c r="J799" s="1"/>
  <c r="H800"/>
  <c r="I800" s="1"/>
  <c r="J800" s="1"/>
  <c r="H801"/>
  <c r="I801" s="1"/>
  <c r="J801" s="1"/>
  <c r="H802"/>
  <c r="I802" s="1"/>
  <c r="J802" s="1"/>
  <c r="H803"/>
  <c r="I803" s="1"/>
  <c r="J803" s="1"/>
  <c r="H804"/>
  <c r="I804" s="1"/>
  <c r="J804" s="1"/>
  <c r="H805"/>
  <c r="I805" s="1"/>
  <c r="J805" s="1"/>
  <c r="H806"/>
  <c r="I806" s="1"/>
  <c r="J806" s="1"/>
  <c r="H807"/>
  <c r="I807" s="1"/>
  <c r="J807" s="1"/>
  <c r="H808"/>
  <c r="I808" s="1"/>
  <c r="J808" s="1"/>
  <c r="H809"/>
  <c r="I809" s="1"/>
  <c r="J809" s="1"/>
  <c r="H810"/>
  <c r="I810" s="1"/>
  <c r="J810" s="1"/>
  <c r="H811"/>
  <c r="I811" s="1"/>
  <c r="J811" s="1"/>
  <c r="H812"/>
  <c r="I812" s="1"/>
  <c r="J812" s="1"/>
  <c r="H813"/>
  <c r="I813" s="1"/>
  <c r="J813" s="1"/>
  <c r="H814"/>
  <c r="I814" s="1"/>
  <c r="J814" s="1"/>
  <c r="H815"/>
  <c r="I815" s="1"/>
  <c r="J815" s="1"/>
  <c r="H816"/>
  <c r="I816" s="1"/>
  <c r="J816" s="1"/>
  <c r="H817"/>
  <c r="I817" s="1"/>
  <c r="J817" s="1"/>
  <c r="H818"/>
  <c r="I818" s="1"/>
  <c r="J818" s="1"/>
  <c r="H819"/>
  <c r="I819" s="1"/>
  <c r="J819" s="1"/>
  <c r="H820"/>
  <c r="I820" s="1"/>
  <c r="J820" s="1"/>
  <c r="H821"/>
  <c r="I821" s="1"/>
  <c r="J821" s="1"/>
  <c r="H822"/>
  <c r="I822" s="1"/>
  <c r="J822" s="1"/>
  <c r="H823"/>
  <c r="I823" s="1"/>
  <c r="J823" s="1"/>
  <c r="H824"/>
  <c r="I824" s="1"/>
  <c r="J824" s="1"/>
  <c r="H825"/>
  <c r="I825" s="1"/>
  <c r="J825" s="1"/>
  <c r="H826"/>
  <c r="I826" s="1"/>
  <c r="J826" s="1"/>
  <c r="H827"/>
  <c r="I827" s="1"/>
  <c r="J827" s="1"/>
  <c r="H828"/>
  <c r="I828" s="1"/>
  <c r="J828" s="1"/>
  <c r="H829"/>
  <c r="I829" s="1"/>
  <c r="J829" s="1"/>
  <c r="H830"/>
  <c r="I830" s="1"/>
  <c r="J830" s="1"/>
  <c r="H831"/>
  <c r="I831" s="1"/>
  <c r="J831" s="1"/>
  <c r="H832"/>
  <c r="I832" s="1"/>
  <c r="J832" s="1"/>
  <c r="H833"/>
  <c r="I833" s="1"/>
  <c r="J833" s="1"/>
  <c r="H834"/>
  <c r="I834" s="1"/>
  <c r="J834" s="1"/>
  <c r="H835"/>
  <c r="I835" s="1"/>
  <c r="J835" s="1"/>
  <c r="H836"/>
  <c r="I836" s="1"/>
  <c r="J836" s="1"/>
  <c r="H837"/>
  <c r="I837" s="1"/>
  <c r="J837" s="1"/>
  <c r="H838"/>
  <c r="I838" s="1"/>
  <c r="J838" s="1"/>
  <c r="H839"/>
  <c r="I839" s="1"/>
  <c r="J839" s="1"/>
  <c r="H840"/>
  <c r="I840" s="1"/>
  <c r="J840" s="1"/>
  <c r="H841"/>
  <c r="I841" s="1"/>
  <c r="J841" s="1"/>
  <c r="H842"/>
  <c r="I842" s="1"/>
  <c r="J842" s="1"/>
  <c r="H843"/>
  <c r="I843" s="1"/>
  <c r="J843" s="1"/>
  <c r="H844"/>
  <c r="I844" s="1"/>
  <c r="J844" s="1"/>
  <c r="H845"/>
  <c r="I845" s="1"/>
  <c r="J845" s="1"/>
  <c r="H846"/>
  <c r="I846" s="1"/>
  <c r="J846" s="1"/>
  <c r="H847"/>
  <c r="I847" s="1"/>
  <c r="J847" s="1"/>
  <c r="H848"/>
  <c r="I848" s="1"/>
  <c r="J848" s="1"/>
  <c r="H849"/>
  <c r="I849" s="1"/>
  <c r="J849" s="1"/>
  <c r="H850"/>
  <c r="I850" s="1"/>
  <c r="J850" s="1"/>
  <c r="H851"/>
  <c r="I851" s="1"/>
  <c r="J851" s="1"/>
  <c r="H852"/>
  <c r="I852" s="1"/>
  <c r="J852" s="1"/>
  <c r="H853"/>
  <c r="I853" s="1"/>
  <c r="J853" s="1"/>
  <c r="H854"/>
  <c r="I854" s="1"/>
  <c r="J854" s="1"/>
  <c r="H855"/>
  <c r="I855" s="1"/>
  <c r="J855" s="1"/>
  <c r="H856"/>
  <c r="I856" s="1"/>
  <c r="J856" s="1"/>
  <c r="H857"/>
  <c r="I857" s="1"/>
  <c r="J857" s="1"/>
  <c r="H858"/>
  <c r="I858" s="1"/>
  <c r="J858" s="1"/>
  <c r="H859"/>
  <c r="I859" s="1"/>
  <c r="J859" s="1"/>
  <c r="H860"/>
  <c r="I860" s="1"/>
  <c r="J860" s="1"/>
  <c r="H861"/>
  <c r="I861" s="1"/>
  <c r="J861" s="1"/>
  <c r="H862"/>
  <c r="I862" s="1"/>
  <c r="J862" s="1"/>
  <c r="H863"/>
  <c r="I863" s="1"/>
  <c r="J863" s="1"/>
  <c r="H864"/>
  <c r="I864" s="1"/>
  <c r="J864" s="1"/>
  <c r="H865"/>
  <c r="I865" s="1"/>
  <c r="J865" s="1"/>
  <c r="H866"/>
  <c r="I866" s="1"/>
  <c r="J866" s="1"/>
  <c r="H867"/>
  <c r="I867" s="1"/>
  <c r="J867" s="1"/>
  <c r="H868"/>
  <c r="I868" s="1"/>
  <c r="J868" s="1"/>
  <c r="H869"/>
  <c r="I869" s="1"/>
  <c r="J869" s="1"/>
  <c r="H870"/>
  <c r="I870" s="1"/>
  <c r="J870" s="1"/>
  <c r="H871"/>
  <c r="I871" s="1"/>
  <c r="J871" s="1"/>
  <c r="H872"/>
  <c r="I872" s="1"/>
  <c r="J872" s="1"/>
  <c r="H873"/>
  <c r="I873" s="1"/>
  <c r="J873" s="1"/>
  <c r="H874"/>
  <c r="I874" s="1"/>
  <c r="J874" s="1"/>
  <c r="H875"/>
  <c r="I875" s="1"/>
  <c r="J875" s="1"/>
  <c r="H876"/>
  <c r="I876" s="1"/>
  <c r="J876" s="1"/>
  <c r="H877"/>
  <c r="I877" s="1"/>
  <c r="J877" s="1"/>
  <c r="H878"/>
  <c r="I878" s="1"/>
  <c r="J878" s="1"/>
  <c r="H879"/>
  <c r="I879" s="1"/>
  <c r="J879" s="1"/>
  <c r="H880"/>
  <c r="I880" s="1"/>
  <c r="J880" s="1"/>
  <c r="H881"/>
  <c r="I881" s="1"/>
  <c r="J881" s="1"/>
  <c r="H882"/>
  <c r="I882" s="1"/>
  <c r="J882" s="1"/>
  <c r="H883"/>
  <c r="I883" s="1"/>
  <c r="J883" s="1"/>
  <c r="H884"/>
  <c r="I884" s="1"/>
  <c r="J884" s="1"/>
  <c r="H885"/>
  <c r="I885" s="1"/>
  <c r="J885" s="1"/>
  <c r="H886"/>
  <c r="I886" s="1"/>
  <c r="J886" s="1"/>
  <c r="H887"/>
  <c r="I887" s="1"/>
  <c r="J887" s="1"/>
  <c r="H888"/>
  <c r="I888" s="1"/>
  <c r="J888" s="1"/>
  <c r="H889"/>
  <c r="I889" s="1"/>
  <c r="J889" s="1"/>
  <c r="H890"/>
  <c r="I890" s="1"/>
  <c r="J890" s="1"/>
  <c r="H891"/>
  <c r="I891" s="1"/>
  <c r="J891" s="1"/>
  <c r="H892"/>
  <c r="I892" s="1"/>
  <c r="J892" s="1"/>
  <c r="H893"/>
  <c r="I893" s="1"/>
  <c r="J893" s="1"/>
  <c r="H894"/>
  <c r="I894" s="1"/>
  <c r="J894" s="1"/>
  <c r="H895"/>
  <c r="I895" s="1"/>
  <c r="J895" s="1"/>
  <c r="H896"/>
  <c r="I896" s="1"/>
  <c r="J896" s="1"/>
  <c r="H897"/>
  <c r="I897" s="1"/>
  <c r="J897" s="1"/>
  <c r="H898"/>
  <c r="I898" s="1"/>
  <c r="J898" s="1"/>
  <c r="H899"/>
  <c r="I899" s="1"/>
  <c r="J899" s="1"/>
  <c r="H900"/>
  <c r="I900" s="1"/>
  <c r="J900" s="1"/>
  <c r="H901"/>
  <c r="I901" s="1"/>
  <c r="J901" s="1"/>
  <c r="H902"/>
  <c r="I902" s="1"/>
  <c r="J902" s="1"/>
  <c r="H903"/>
  <c r="I903" s="1"/>
  <c r="J903" s="1"/>
  <c r="H904"/>
  <c r="I904" s="1"/>
  <c r="J904" s="1"/>
  <c r="H905"/>
  <c r="I905" s="1"/>
  <c r="J905" s="1"/>
  <c r="H906"/>
  <c r="I906" s="1"/>
  <c r="J906" s="1"/>
  <c r="H907"/>
  <c r="I907" s="1"/>
  <c r="J907" s="1"/>
  <c r="H908"/>
  <c r="I908" s="1"/>
  <c r="J908" s="1"/>
  <c r="H909"/>
  <c r="I909" s="1"/>
  <c r="J909" s="1"/>
  <c r="H910"/>
  <c r="I910" s="1"/>
  <c r="J910" s="1"/>
  <c r="H911"/>
  <c r="I911" s="1"/>
  <c r="J911" s="1"/>
  <c r="H912"/>
  <c r="I912" s="1"/>
  <c r="J912" s="1"/>
  <c r="H913"/>
  <c r="I913" s="1"/>
  <c r="J913" s="1"/>
  <c r="H914"/>
  <c r="I914" s="1"/>
  <c r="J914" s="1"/>
  <c r="H915"/>
  <c r="I915" s="1"/>
  <c r="J915" s="1"/>
  <c r="H916"/>
  <c r="I916" s="1"/>
  <c r="J916" s="1"/>
  <c r="H917"/>
  <c r="I917" s="1"/>
  <c r="J917" s="1"/>
  <c r="H918"/>
  <c r="I918" s="1"/>
  <c r="J918" s="1"/>
  <c r="H919"/>
  <c r="I919" s="1"/>
  <c r="J919" s="1"/>
  <c r="H920"/>
  <c r="I920" s="1"/>
  <c r="J920" s="1"/>
  <c r="H921"/>
  <c r="I921" s="1"/>
  <c r="J921" s="1"/>
  <c r="H922"/>
  <c r="I922" s="1"/>
  <c r="J922" s="1"/>
  <c r="H923"/>
  <c r="I923" s="1"/>
  <c r="J923" s="1"/>
  <c r="H924"/>
  <c r="I924" s="1"/>
  <c r="J924" s="1"/>
  <c r="H925"/>
  <c r="I925" s="1"/>
  <c r="J925" s="1"/>
  <c r="H926"/>
  <c r="I926" s="1"/>
  <c r="J926" s="1"/>
  <c r="H927"/>
  <c r="I927" s="1"/>
  <c r="J927" s="1"/>
  <c r="H928"/>
  <c r="I928" s="1"/>
  <c r="J928" s="1"/>
  <c r="H929"/>
  <c r="I929" s="1"/>
  <c r="J929" s="1"/>
  <c r="H930"/>
  <c r="I930" s="1"/>
  <c r="J930" s="1"/>
  <c r="H931"/>
  <c r="I931" s="1"/>
  <c r="J931" s="1"/>
  <c r="H932"/>
  <c r="I932" s="1"/>
  <c r="J932" s="1"/>
  <c r="H933"/>
  <c r="I933" s="1"/>
  <c r="J933" s="1"/>
  <c r="H934"/>
  <c r="I934" s="1"/>
  <c r="J934" s="1"/>
  <c r="H935"/>
  <c r="I935" s="1"/>
  <c r="J935" s="1"/>
  <c r="H936"/>
  <c r="I936" s="1"/>
  <c r="J936" s="1"/>
  <c r="H937"/>
  <c r="I937" s="1"/>
  <c r="J937" s="1"/>
  <c r="H938"/>
  <c r="I938" s="1"/>
  <c r="J938" s="1"/>
  <c r="H939"/>
  <c r="I939" s="1"/>
  <c r="J939" s="1"/>
  <c r="H940"/>
  <c r="I940" s="1"/>
  <c r="J940" s="1"/>
  <c r="H941"/>
  <c r="I941" s="1"/>
  <c r="J941" s="1"/>
  <c r="H942"/>
  <c r="I942" s="1"/>
  <c r="J942" s="1"/>
  <c r="H943"/>
  <c r="I943" s="1"/>
  <c r="J943" s="1"/>
  <c r="H944"/>
  <c r="I944" s="1"/>
  <c r="J944" s="1"/>
  <c r="H945"/>
  <c r="I945" s="1"/>
  <c r="J945" s="1"/>
  <c r="H946"/>
  <c r="I946" s="1"/>
  <c r="J946" s="1"/>
  <c r="H947"/>
  <c r="I947" s="1"/>
  <c r="J947" s="1"/>
  <c r="H948"/>
  <c r="I948" s="1"/>
  <c r="J948" s="1"/>
  <c r="H949"/>
  <c r="I949" s="1"/>
  <c r="J949" s="1"/>
  <c r="H950"/>
  <c r="I950" s="1"/>
  <c r="J950" s="1"/>
  <c r="H951"/>
  <c r="I951" s="1"/>
  <c r="J951" s="1"/>
  <c r="H952"/>
  <c r="I952" s="1"/>
  <c r="J952" s="1"/>
  <c r="H953"/>
  <c r="I953" s="1"/>
  <c r="J953" s="1"/>
  <c r="H954"/>
  <c r="I954" s="1"/>
  <c r="J954" s="1"/>
  <c r="H955"/>
  <c r="I955" s="1"/>
  <c r="J955" s="1"/>
  <c r="H956"/>
  <c r="I956" s="1"/>
  <c r="J956" s="1"/>
  <c r="H957"/>
  <c r="I957" s="1"/>
  <c r="J957" s="1"/>
  <c r="H958"/>
  <c r="I958" s="1"/>
  <c r="J958" s="1"/>
  <c r="H959"/>
  <c r="I959" s="1"/>
  <c r="J959" s="1"/>
  <c r="H960"/>
  <c r="I960" s="1"/>
  <c r="J960" s="1"/>
  <c r="H961"/>
  <c r="I961" s="1"/>
  <c r="J961" s="1"/>
  <c r="H962"/>
  <c r="I962" s="1"/>
  <c r="J962" s="1"/>
  <c r="H963"/>
  <c r="I963" s="1"/>
  <c r="J963" s="1"/>
  <c r="H964"/>
  <c r="I964" s="1"/>
  <c r="J964" s="1"/>
  <c r="H965"/>
  <c r="I965" s="1"/>
  <c r="J965" s="1"/>
  <c r="H966"/>
  <c r="I966" s="1"/>
  <c r="J966" s="1"/>
  <c r="H967"/>
  <c r="I967" s="1"/>
  <c r="J967" s="1"/>
  <c r="H968"/>
  <c r="I968" s="1"/>
  <c r="J968" s="1"/>
  <c r="H969"/>
  <c r="I969" s="1"/>
  <c r="J969" s="1"/>
  <c r="H970"/>
  <c r="I970" s="1"/>
  <c r="J970" s="1"/>
  <c r="H971"/>
  <c r="I971" s="1"/>
  <c r="J971" s="1"/>
  <c r="H972"/>
  <c r="I972" s="1"/>
  <c r="J972" s="1"/>
  <c r="H973"/>
  <c r="I973" s="1"/>
  <c r="J973" s="1"/>
  <c r="H974"/>
  <c r="I974" s="1"/>
  <c r="J974" s="1"/>
  <c r="H975"/>
  <c r="I975" s="1"/>
  <c r="J975" s="1"/>
  <c r="H976"/>
  <c r="I976" s="1"/>
  <c r="J976" s="1"/>
  <c r="H977"/>
  <c r="I977" s="1"/>
  <c r="J977" s="1"/>
  <c r="H978"/>
  <c r="I978" s="1"/>
  <c r="J978" s="1"/>
  <c r="H979"/>
  <c r="I979" s="1"/>
  <c r="J979" s="1"/>
  <c r="H980"/>
  <c r="I980" s="1"/>
  <c r="J980" s="1"/>
  <c r="H981"/>
  <c r="I981" s="1"/>
  <c r="J981" s="1"/>
  <c r="H982"/>
  <c r="I982" s="1"/>
  <c r="J982" s="1"/>
  <c r="H983"/>
  <c r="I983" s="1"/>
  <c r="J983" s="1"/>
  <c r="H984"/>
  <c r="I984" s="1"/>
  <c r="J984" s="1"/>
  <c r="H985"/>
  <c r="I985" s="1"/>
  <c r="J985" s="1"/>
  <c r="H986"/>
  <c r="I986" s="1"/>
  <c r="J986" s="1"/>
  <c r="H987"/>
  <c r="I987" s="1"/>
  <c r="J987" s="1"/>
  <c r="H988"/>
  <c r="I988" s="1"/>
  <c r="J988" s="1"/>
  <c r="H989"/>
  <c r="I989" s="1"/>
  <c r="J989" s="1"/>
  <c r="H990"/>
  <c r="I990" s="1"/>
  <c r="J990" s="1"/>
  <c r="H991"/>
  <c r="I991" s="1"/>
  <c r="J991" s="1"/>
  <c r="H992"/>
  <c r="I992" s="1"/>
  <c r="J992" s="1"/>
  <c r="H993"/>
  <c r="I993" s="1"/>
  <c r="J993" s="1"/>
  <c r="H994"/>
  <c r="I994" s="1"/>
  <c r="J994" s="1"/>
  <c r="H995"/>
  <c r="I995" s="1"/>
  <c r="J995" s="1"/>
  <c r="H996"/>
  <c r="I996" s="1"/>
  <c r="J996" s="1"/>
  <c r="H997"/>
  <c r="I997" s="1"/>
  <c r="J997" s="1"/>
  <c r="H998"/>
  <c r="I998" s="1"/>
  <c r="J998" s="1"/>
  <c r="H999"/>
  <c r="I999" s="1"/>
  <c r="J999" s="1"/>
  <c r="H1000"/>
  <c r="I1000" s="1"/>
  <c r="J1000" s="1"/>
  <c r="H1001"/>
  <c r="I1001" s="1"/>
  <c r="J1001" s="1"/>
  <c r="H1002"/>
  <c r="I1002" s="1"/>
  <c r="J1002" s="1"/>
  <c r="H1003"/>
  <c r="I1003" s="1"/>
  <c r="J1003" s="1"/>
  <c r="H1004"/>
  <c r="I1004" s="1"/>
  <c r="J1004" s="1"/>
  <c r="H1005"/>
  <c r="I1005" s="1"/>
  <c r="J1005" s="1"/>
  <c r="H1006"/>
  <c r="I1006" s="1"/>
  <c r="J1006" s="1"/>
  <c r="H1007"/>
  <c r="I1007" s="1"/>
  <c r="J1007" s="1"/>
  <c r="H1008"/>
  <c r="I1008" s="1"/>
  <c r="J1008" s="1"/>
  <c r="H1009"/>
  <c r="I1009" s="1"/>
  <c r="J1009" s="1"/>
  <c r="H1010"/>
  <c r="I1010" s="1"/>
  <c r="J1010" s="1"/>
  <c r="H1011"/>
  <c r="I1011" s="1"/>
  <c r="J1011" s="1"/>
  <c r="H1012"/>
  <c r="I1012" s="1"/>
  <c r="J1012" s="1"/>
  <c r="H1013"/>
  <c r="I1013" s="1"/>
  <c r="J1013" s="1"/>
  <c r="H1014"/>
  <c r="I1014" s="1"/>
  <c r="J1014" s="1"/>
  <c r="H1015"/>
  <c r="I1015" s="1"/>
  <c r="J1015" s="1"/>
  <c r="H1016"/>
  <c r="I1016" s="1"/>
  <c r="J1016" s="1"/>
  <c r="H1017"/>
  <c r="I1017" s="1"/>
  <c r="J1017" s="1"/>
  <c r="H1018"/>
  <c r="I1018" s="1"/>
  <c r="J1018" s="1"/>
  <c r="H1019"/>
  <c r="I1019" s="1"/>
  <c r="J1019" s="1"/>
  <c r="H1020"/>
  <c r="I1020" s="1"/>
  <c r="J1020" s="1"/>
  <c r="H1021"/>
  <c r="I1021" s="1"/>
  <c r="J1021" s="1"/>
  <c r="H1022"/>
  <c r="I1022" s="1"/>
  <c r="J1022" s="1"/>
  <c r="H1023"/>
  <c r="I1023" s="1"/>
  <c r="J1023" s="1"/>
  <c r="H1024"/>
  <c r="I1024" s="1"/>
  <c r="J1024" s="1"/>
  <c r="H1025"/>
  <c r="I1025" s="1"/>
  <c r="J1025" s="1"/>
  <c r="H1026"/>
  <c r="I1026" s="1"/>
  <c r="J1026" s="1"/>
  <c r="H1027"/>
  <c r="I1027" s="1"/>
  <c r="J1027" s="1"/>
  <c r="H1028"/>
  <c r="I1028" s="1"/>
  <c r="J1028" s="1"/>
  <c r="H1029"/>
  <c r="I1029" s="1"/>
  <c r="J1029" s="1"/>
  <c r="H1030"/>
  <c r="I1030" s="1"/>
  <c r="J1030" s="1"/>
  <c r="H1031"/>
  <c r="I1031" s="1"/>
  <c r="J1031" s="1"/>
  <c r="H1032"/>
  <c r="I1032" s="1"/>
  <c r="J1032" s="1"/>
  <c r="H1033"/>
  <c r="I1033" s="1"/>
  <c r="J1033" s="1"/>
  <c r="H1034"/>
  <c r="I1034" s="1"/>
  <c r="J1034" s="1"/>
  <c r="H1035"/>
  <c r="I1035" s="1"/>
  <c r="J1035" s="1"/>
  <c r="H1036"/>
  <c r="I1036" s="1"/>
  <c r="J1036" s="1"/>
  <c r="H1037"/>
  <c r="I1037" s="1"/>
  <c r="J1037" s="1"/>
  <c r="H1038"/>
  <c r="I1038" s="1"/>
  <c r="J1038" s="1"/>
  <c r="H1039"/>
  <c r="I1039" s="1"/>
  <c r="J1039" s="1"/>
  <c r="H1040"/>
  <c r="I1040" s="1"/>
  <c r="J1040" s="1"/>
  <c r="H1041"/>
  <c r="I1041" s="1"/>
  <c r="J1041" s="1"/>
  <c r="H1042"/>
  <c r="I1042" s="1"/>
  <c r="J1042" s="1"/>
  <c r="H1043"/>
  <c r="I1043" s="1"/>
  <c r="J1043" s="1"/>
  <c r="H1044"/>
  <c r="I1044" s="1"/>
  <c r="J1044" s="1"/>
  <c r="H1045"/>
  <c r="I1045" s="1"/>
  <c r="J1045" s="1"/>
  <c r="H1046"/>
  <c r="I1046" s="1"/>
  <c r="J1046" s="1"/>
  <c r="H1047"/>
  <c r="I1047" s="1"/>
  <c r="J1047" s="1"/>
  <c r="H1048"/>
  <c r="I1048" s="1"/>
  <c r="J1048" s="1"/>
  <c r="H1049"/>
  <c r="I1049" s="1"/>
  <c r="J1049" s="1"/>
  <c r="H1050"/>
  <c r="I1050" s="1"/>
  <c r="J1050" s="1"/>
  <c r="H1051"/>
  <c r="I1051" s="1"/>
  <c r="J1051" s="1"/>
  <c r="H1052"/>
  <c r="I1052" s="1"/>
  <c r="J1052" s="1"/>
  <c r="H1053"/>
  <c r="I1053" s="1"/>
  <c r="J1053" s="1"/>
  <c r="H1054"/>
  <c r="I1054" s="1"/>
  <c r="J1054" s="1"/>
  <c r="H1055"/>
  <c r="I1055" s="1"/>
  <c r="J1055" s="1"/>
  <c r="H1056"/>
  <c r="I1056" s="1"/>
  <c r="J1056" s="1"/>
  <c r="H10"/>
  <c r="I10" s="1"/>
  <c r="J10" s="1"/>
  <c r="E6" i="3"/>
  <c r="F6"/>
  <c r="G6"/>
  <c r="H6"/>
  <c r="I6"/>
  <c r="J6"/>
  <c r="K6"/>
  <c r="L6"/>
  <c r="M6"/>
  <c r="N6"/>
  <c r="O6"/>
  <c r="P6"/>
  <c r="Q6"/>
  <c r="R6"/>
  <c r="S6"/>
  <c r="T6"/>
  <c r="U6"/>
  <c r="V6"/>
  <c r="W6"/>
  <c r="X6"/>
  <c r="D6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D7"/>
  <c r="G9" i="10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8"/>
  <c r="H4" i="9"/>
  <c r="J4" s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"/>
  <c r="J3" s="1"/>
  <c r="B9" i="7"/>
  <c r="C9"/>
  <c r="D9"/>
  <c r="E9"/>
  <c r="F9"/>
  <c r="G9"/>
  <c r="H9"/>
  <c r="I9"/>
  <c r="J9"/>
  <c r="K9"/>
  <c r="L9"/>
  <c r="M9"/>
  <c r="N9"/>
  <c r="O9"/>
  <c r="P9"/>
  <c r="Q9"/>
  <c r="R9"/>
  <c r="S9"/>
  <c r="T9"/>
  <c r="U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C3"/>
  <c r="D3"/>
  <c r="E3"/>
  <c r="F3"/>
  <c r="G3"/>
  <c r="H3"/>
  <c r="I3"/>
  <c r="J3"/>
  <c r="K3"/>
  <c r="L3"/>
  <c r="M3"/>
  <c r="N3"/>
  <c r="O3"/>
  <c r="P3"/>
  <c r="Q3"/>
  <c r="R3"/>
  <c r="S3"/>
  <c r="T3"/>
  <c r="U3"/>
  <c r="B3"/>
  <c r="F5" i="3"/>
  <c r="G5"/>
  <c r="H5"/>
  <c r="I5"/>
  <c r="J5"/>
  <c r="K5"/>
  <c r="L5"/>
  <c r="M5"/>
  <c r="N5"/>
  <c r="O5"/>
  <c r="P5"/>
  <c r="Q5"/>
  <c r="R5"/>
  <c r="S5"/>
  <c r="T5"/>
  <c r="U5"/>
  <c r="V5"/>
  <c r="W5"/>
  <c r="X5"/>
  <c r="E5"/>
  <c r="D5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D4"/>
  <c r="K4" i="5"/>
  <c r="K5"/>
  <c r="K6"/>
  <c r="K7"/>
  <c r="K8"/>
  <c r="K9"/>
  <c r="K3"/>
  <c r="B12"/>
  <c r="J9"/>
  <c r="I9"/>
  <c r="H9"/>
  <c r="D9"/>
  <c r="C9"/>
  <c r="G9"/>
  <c r="F9"/>
  <c r="E9"/>
  <c r="J8"/>
  <c r="I8"/>
  <c r="H8"/>
  <c r="D8"/>
  <c r="C8"/>
  <c r="G8"/>
  <c r="F8"/>
  <c r="E8"/>
  <c r="J7"/>
  <c r="I7"/>
  <c r="H7"/>
  <c r="D7"/>
  <c r="C7"/>
  <c r="G7"/>
  <c r="F7"/>
  <c r="E7"/>
  <c r="J6"/>
  <c r="I6"/>
  <c r="H6"/>
  <c r="D6"/>
  <c r="C6"/>
  <c r="G6"/>
  <c r="F6"/>
  <c r="E6"/>
  <c r="J5"/>
  <c r="I5"/>
  <c r="H5"/>
  <c r="D5"/>
  <c r="C5"/>
  <c r="G5"/>
  <c r="F5"/>
  <c r="E5"/>
  <c r="J4"/>
  <c r="I4"/>
  <c r="H4"/>
  <c r="D4"/>
  <c r="C4"/>
  <c r="G4"/>
  <c r="F4"/>
  <c r="E4"/>
  <c r="J3"/>
  <c r="I3"/>
  <c r="H3"/>
  <c r="D3"/>
  <c r="C3"/>
  <c r="G3"/>
  <c r="F3"/>
  <c r="E3"/>
  <c r="L31" i="9" l="1"/>
  <c r="O31" s="1"/>
  <c r="P31" s="1"/>
  <c r="L29"/>
  <c r="O29" s="1"/>
  <c r="P29" s="1"/>
  <c r="L27"/>
  <c r="O27" s="1"/>
  <c r="P27" s="1"/>
  <c r="L25"/>
  <c r="O25" s="1"/>
  <c r="P25" s="1"/>
  <c r="L23"/>
  <c r="O23" s="1"/>
  <c r="P23" s="1"/>
  <c r="L21"/>
  <c r="O21" s="1"/>
  <c r="P21" s="1"/>
  <c r="L19"/>
  <c r="O19" s="1"/>
  <c r="P19" s="1"/>
  <c r="L17"/>
  <c r="O17" s="1"/>
  <c r="P17" s="1"/>
  <c r="L15"/>
  <c r="O15" s="1"/>
  <c r="P15" s="1"/>
  <c r="L13"/>
  <c r="O13" s="1"/>
  <c r="P13" s="1"/>
  <c r="L11"/>
  <c r="O11" s="1"/>
  <c r="P11" s="1"/>
  <c r="L9"/>
  <c r="O9" s="1"/>
  <c r="P9" s="1"/>
  <c r="L7"/>
  <c r="O7" s="1"/>
  <c r="P7" s="1"/>
  <c r="L5"/>
  <c r="O5" s="1"/>
  <c r="P5" s="1"/>
  <c r="N31"/>
  <c r="N29"/>
  <c r="N27"/>
  <c r="N25"/>
  <c r="N23"/>
  <c r="N21"/>
  <c r="N19"/>
  <c r="N17"/>
  <c r="N15"/>
  <c r="N13"/>
  <c r="N11"/>
  <c r="N9"/>
  <c r="N7"/>
  <c r="N5"/>
  <c r="I27" i="10"/>
  <c r="I25"/>
  <c r="I23"/>
  <c r="I21"/>
  <c r="I19"/>
  <c r="I17"/>
  <c r="I15"/>
  <c r="I13"/>
  <c r="I11"/>
  <c r="I9"/>
  <c r="L30" i="9"/>
  <c r="O30" s="1"/>
  <c r="P30" s="1"/>
  <c r="L28"/>
  <c r="O28" s="1"/>
  <c r="P28" s="1"/>
  <c r="L26"/>
  <c r="O26" s="1"/>
  <c r="P26" s="1"/>
  <c r="L24"/>
  <c r="O24" s="1"/>
  <c r="P24" s="1"/>
  <c r="L22"/>
  <c r="O22" s="1"/>
  <c r="P22" s="1"/>
  <c r="L20"/>
  <c r="O20" s="1"/>
  <c r="P20" s="1"/>
  <c r="L18"/>
  <c r="O18" s="1"/>
  <c r="P18" s="1"/>
  <c r="L16"/>
  <c r="O16" s="1"/>
  <c r="P16" s="1"/>
  <c r="L14"/>
  <c r="O14" s="1"/>
  <c r="P14" s="1"/>
  <c r="L12"/>
  <c r="O12" s="1"/>
  <c r="P12" s="1"/>
  <c r="L10"/>
  <c r="O10" s="1"/>
  <c r="P10" s="1"/>
  <c r="L8"/>
  <c r="O8" s="1"/>
  <c r="P8" s="1"/>
  <c r="L6"/>
  <c r="O6" s="1"/>
  <c r="P6" s="1"/>
  <c r="L4"/>
  <c r="O4" s="1"/>
  <c r="P4" s="1"/>
  <c r="N30"/>
  <c r="N28"/>
  <c r="N26"/>
  <c r="N24"/>
  <c r="N22"/>
  <c r="N20"/>
  <c r="N18"/>
  <c r="N16"/>
  <c r="N14"/>
  <c r="N12"/>
  <c r="N10"/>
  <c r="N8"/>
  <c r="N6"/>
  <c r="N4"/>
  <c r="F28" i="10"/>
  <c r="I26"/>
  <c r="I24"/>
  <c r="I22"/>
  <c r="I20"/>
  <c r="I18"/>
  <c r="I16"/>
  <c r="I14"/>
  <c r="I12"/>
  <c r="I10"/>
  <c r="M32" i="13"/>
  <c r="M34" s="1"/>
  <c r="G13"/>
  <c r="G14"/>
  <c r="G15"/>
  <c r="G16"/>
  <c r="G17"/>
  <c r="G18"/>
  <c r="G19"/>
  <c r="G20"/>
  <c r="G21"/>
  <c r="G22"/>
  <c r="G23"/>
  <c r="G24"/>
  <c r="G25"/>
  <c r="G26"/>
  <c r="G27"/>
  <c r="I8" i="10"/>
  <c r="I28"/>
  <c r="H28"/>
  <c r="L3" i="9"/>
  <c r="J32"/>
  <c r="C45" s="1"/>
  <c r="N3" l="1"/>
  <c r="N32" s="1"/>
  <c r="C46" s="1"/>
  <c r="L32"/>
  <c r="I27" i="13"/>
  <c r="J27" s="1"/>
  <c r="L27" s="1"/>
  <c r="I25"/>
  <c r="J25" s="1"/>
  <c r="L25" s="1"/>
  <c r="I23"/>
  <c r="J23" s="1"/>
  <c r="L23" s="1"/>
  <c r="I21"/>
  <c r="J21" s="1"/>
  <c r="L21" s="1"/>
  <c r="I19"/>
  <c r="J19" s="1"/>
  <c r="L19" s="1"/>
  <c r="I17"/>
  <c r="J17" s="1"/>
  <c r="L17" s="1"/>
  <c r="I15"/>
  <c r="J15" s="1"/>
  <c r="L15" s="1"/>
  <c r="G31"/>
  <c r="G35" s="1"/>
  <c r="I13"/>
  <c r="I31" s="1"/>
  <c r="I35" s="1"/>
  <c r="I26"/>
  <c r="J26" s="1"/>
  <c r="L26" s="1"/>
  <c r="I24"/>
  <c r="J24" s="1"/>
  <c r="L24" s="1"/>
  <c r="I22"/>
  <c r="J22" s="1"/>
  <c r="L22" s="1"/>
  <c r="I20"/>
  <c r="J20" s="1"/>
  <c r="L20" s="1"/>
  <c r="I18"/>
  <c r="J18" s="1"/>
  <c r="L18" s="1"/>
  <c r="I16"/>
  <c r="J16" s="1"/>
  <c r="L16" s="1"/>
  <c r="I14"/>
  <c r="J14" s="1"/>
  <c r="L14" s="1"/>
  <c r="O3" i="9"/>
  <c r="P3" s="1"/>
  <c r="O32"/>
  <c r="C47" s="1"/>
  <c r="J13" i="13" l="1"/>
  <c r="L13" l="1"/>
  <c r="L31" s="1"/>
  <c r="L35" s="1"/>
  <c r="J31" l="1"/>
  <c r="J35" s="1"/>
  <c r="M29"/>
  <c r="M31" s="1"/>
  <c r="M35" s="1"/>
</calcChain>
</file>

<file path=xl/comments1.xml><?xml version="1.0" encoding="utf-8"?>
<comments xmlns="http://schemas.openxmlformats.org/spreadsheetml/2006/main">
  <authors>
    <author>Corporate Edition</author>
  </authors>
  <commentList>
    <comment ref="F7" authorId="0">
      <text>
        <r>
          <rPr>
            <b/>
            <sz val="9"/>
            <color indexed="81"/>
            <rFont val="Tahoma"/>
            <charset val="1"/>
          </rPr>
          <t>= Količina * Prod.cena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38"/>
          </rPr>
          <t>Izračunava se na osnovu zadatka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38"/>
          </rPr>
          <t>= Količina * Nova pr.cena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38"/>
          </rPr>
          <t>= Nova - Stara prod.vrednost</t>
        </r>
      </text>
    </comment>
  </commentList>
</comments>
</file>

<file path=xl/comments2.xml><?xml version="1.0" encoding="utf-8"?>
<comments xmlns="http://schemas.openxmlformats.org/spreadsheetml/2006/main">
  <authors>
    <author>Corporate Edition</author>
  </authors>
  <commentList>
    <comment ref="F7" authorId="0">
      <text>
        <r>
          <rPr>
            <b/>
            <sz val="9"/>
            <color indexed="81"/>
            <rFont val="Tahoma"/>
            <charset val="1"/>
          </rPr>
          <t>= Količina * Prod.cena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38"/>
          </rPr>
          <t>Izračunava se na osnovu zadatka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38"/>
          </rPr>
          <t>= Količina * Nova pr.cena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38"/>
          </rPr>
          <t>= Nova - Stara prod.vrednost</t>
        </r>
      </text>
    </comment>
  </commentList>
</comments>
</file>

<file path=xl/comments3.xml><?xml version="1.0" encoding="utf-8"?>
<comments xmlns="http://schemas.openxmlformats.org/spreadsheetml/2006/main">
  <authors>
    <author>Ekonomska Skola</author>
  </authors>
  <commentList>
    <comment ref="H1" authorId="0">
      <text>
        <r>
          <rPr>
            <b/>
            <sz val="8"/>
            <color indexed="81"/>
            <rFont val="Tahoma"/>
          </rPr>
          <t>Zbir u svim prodavnicama</t>
        </r>
      </text>
    </comment>
    <comment ref="J1" authorId="0">
      <text>
        <r>
          <rPr>
            <b/>
            <sz val="8"/>
            <color indexed="81"/>
            <rFont val="Tahoma"/>
          </rPr>
          <t>=Ukupna kolicina * Nabavna Cena</t>
        </r>
      </text>
    </comment>
    <comment ref="K1" authorId="0">
      <text>
        <r>
          <rPr>
            <b/>
            <sz val="8"/>
            <color indexed="81"/>
            <rFont val="Tahoma"/>
          </rPr>
          <t>Unosimo na osnovu zadatka (POMOĆ - Koristite mogućnost filtriranja)</t>
        </r>
      </text>
    </comment>
    <comment ref="L1" authorId="0">
      <text>
        <r>
          <rPr>
            <b/>
            <sz val="8"/>
            <color indexed="81"/>
            <rFont val="Tahoma"/>
          </rPr>
          <t>=Nabavna vrednost*Procenat marže</t>
        </r>
      </text>
    </comment>
    <comment ref="M1" authorId="0">
      <text>
        <r>
          <rPr>
            <b/>
            <sz val="8"/>
            <color indexed="81"/>
            <rFont val="Tahoma"/>
          </rPr>
          <t>Unosimo na osnovu zadatka (POMOĆ - Koristite mogućnost filtriranja)</t>
        </r>
      </text>
    </comment>
    <comment ref="N1" authorId="0">
      <text>
        <r>
          <rPr>
            <b/>
            <sz val="8"/>
            <color indexed="81"/>
            <rFont val="Tahoma"/>
          </rPr>
          <t>=(Nab.vrednost+Iznos marže)*Poreska stopa</t>
        </r>
      </text>
    </comment>
    <comment ref="O1" authorId="0">
      <text>
        <r>
          <rPr>
            <b/>
            <sz val="8"/>
            <color indexed="81"/>
            <rFont val="Tahoma"/>
          </rPr>
          <t>=Nab.vrednost+Iznos marže+Iznos poreza</t>
        </r>
      </text>
    </comment>
    <comment ref="P1" authorId="0">
      <text>
        <r>
          <rPr>
            <b/>
            <sz val="8"/>
            <color indexed="81"/>
            <rFont val="Tahoma"/>
          </rPr>
          <t>=Prod.vrednost/Ukupna količina</t>
        </r>
      </text>
    </comment>
  </commentList>
</comments>
</file>

<file path=xl/comments4.xml><?xml version="1.0" encoding="utf-8"?>
<comments xmlns="http://schemas.openxmlformats.org/spreadsheetml/2006/main">
  <authors>
    <author>Ekonomska Skola</author>
  </authors>
  <commentList>
    <comment ref="H1" authorId="0">
      <text>
        <r>
          <rPr>
            <b/>
            <sz val="8"/>
            <color indexed="81"/>
            <rFont val="Tahoma"/>
          </rPr>
          <t>Zbir u svim prodavnicama</t>
        </r>
      </text>
    </comment>
    <comment ref="J1" authorId="0">
      <text>
        <r>
          <rPr>
            <b/>
            <sz val="8"/>
            <color indexed="81"/>
            <rFont val="Tahoma"/>
          </rPr>
          <t>=Ukupna kolicina * Nabavna Cena</t>
        </r>
      </text>
    </comment>
    <comment ref="K1" authorId="0">
      <text>
        <r>
          <rPr>
            <b/>
            <sz val="8"/>
            <color indexed="81"/>
            <rFont val="Tahoma"/>
          </rPr>
          <t>Unosimo na osnovu zadatka (POMOĆ - Koristite mogućnost filtriranja)</t>
        </r>
      </text>
    </comment>
    <comment ref="L1" authorId="0">
      <text>
        <r>
          <rPr>
            <b/>
            <sz val="8"/>
            <color indexed="81"/>
            <rFont val="Tahoma"/>
          </rPr>
          <t>=Nabavna vrednost*Procenat marže</t>
        </r>
      </text>
    </comment>
    <comment ref="M1" authorId="0">
      <text>
        <r>
          <rPr>
            <b/>
            <sz val="8"/>
            <color indexed="81"/>
            <rFont val="Tahoma"/>
          </rPr>
          <t>Unosimo na osnovu zadatka (POMOĆ - Koristite mogućnost filtriranja)</t>
        </r>
      </text>
    </comment>
    <comment ref="N1" authorId="0">
      <text>
        <r>
          <rPr>
            <b/>
            <sz val="8"/>
            <color indexed="81"/>
            <rFont val="Tahoma"/>
          </rPr>
          <t>=(Nab.vrednost+Iznos marže)*Poreska stopa</t>
        </r>
      </text>
    </comment>
    <comment ref="O1" authorId="0">
      <text>
        <r>
          <rPr>
            <b/>
            <sz val="8"/>
            <color indexed="81"/>
            <rFont val="Tahoma"/>
          </rPr>
          <t>=Nab.vrednost+Iznos marže+Iznos poreza</t>
        </r>
      </text>
    </comment>
    <comment ref="P1" authorId="0">
      <text>
        <r>
          <rPr>
            <b/>
            <sz val="8"/>
            <color indexed="81"/>
            <rFont val="Tahoma"/>
          </rPr>
          <t>=Prod.vrednost/Ukupna količina</t>
        </r>
      </text>
    </comment>
  </commentList>
</comments>
</file>

<file path=xl/comments5.xml><?xml version="1.0" encoding="utf-8"?>
<comments xmlns="http://schemas.openxmlformats.org/spreadsheetml/2006/main">
  <authors>
    <author>Corporate Edition</author>
  </authors>
  <commentList>
    <comment ref="H9" authorId="0">
      <text>
        <r>
          <rPr>
            <b/>
            <sz val="9"/>
            <color indexed="81"/>
            <rFont val="Tahoma"/>
            <family val="2"/>
            <charset val="238"/>
          </rPr>
          <t>=Cena (€) * Kurs €
Koristiti ćeliju B2</t>
        </r>
      </text>
    </comment>
    <comment ref="I9" authorId="0">
      <text>
        <r>
          <rPr>
            <b/>
            <sz val="9"/>
            <color indexed="81"/>
            <rFont val="Tahoma"/>
            <family val="2"/>
            <charset val="238"/>
          </rPr>
          <t>=Količina*Cena(din)</t>
        </r>
      </text>
    </comment>
    <comment ref="J9" authorId="0">
      <text>
        <r>
          <rPr>
            <b/>
            <sz val="9"/>
            <color indexed="81"/>
            <rFont val="Tahoma"/>
            <family val="2"/>
            <charset val="238"/>
          </rPr>
          <t>Iskoristite znanje iz računovodstva.
Poreska stopa je 20%</t>
        </r>
      </text>
    </comment>
  </commentList>
</comments>
</file>

<file path=xl/comments6.xml><?xml version="1.0" encoding="utf-8"?>
<comments xmlns="http://schemas.openxmlformats.org/spreadsheetml/2006/main">
  <authors>
    <author>Corporate Edition</author>
  </authors>
  <commentList>
    <comment ref="H9" authorId="0">
      <text>
        <r>
          <rPr>
            <b/>
            <sz val="9"/>
            <color indexed="81"/>
            <rFont val="Tahoma"/>
            <family val="2"/>
            <charset val="238"/>
          </rPr>
          <t>=Cena (€) * Kurs €
Koristiti ćeliju B2</t>
        </r>
      </text>
    </comment>
    <comment ref="I9" authorId="0">
      <text>
        <r>
          <rPr>
            <b/>
            <sz val="9"/>
            <color indexed="81"/>
            <rFont val="Tahoma"/>
            <family val="2"/>
            <charset val="238"/>
          </rPr>
          <t>=Količina*Cena(din)</t>
        </r>
      </text>
    </comment>
    <comment ref="J9" authorId="0">
      <text>
        <r>
          <rPr>
            <b/>
            <sz val="9"/>
            <color indexed="81"/>
            <rFont val="Tahoma"/>
            <family val="2"/>
            <charset val="238"/>
          </rPr>
          <t>Iskoristite znanje iz računovodstva.
Poreska stopa je 20%</t>
        </r>
      </text>
    </comment>
  </commentList>
</comments>
</file>

<file path=xl/comments7.xml><?xml version="1.0" encoding="utf-8"?>
<comments xmlns="http://schemas.openxmlformats.org/spreadsheetml/2006/main">
  <authors>
    <author>Corporate Edition</author>
  </authors>
  <commentList>
    <comment ref="M2" authorId="0">
      <text>
        <r>
          <rPr>
            <b/>
            <sz val="9"/>
            <color indexed="81"/>
            <rFont val="Tahoma"/>
            <family val="2"/>
            <charset val="238"/>
          </rPr>
          <t>Zaokruzi broj A na dve decimale pomoću Format Cells...</t>
        </r>
      </text>
    </comment>
  </commentList>
</comments>
</file>

<file path=xl/comments8.xml><?xml version="1.0" encoding="utf-8"?>
<comments xmlns="http://schemas.openxmlformats.org/spreadsheetml/2006/main">
  <authors>
    <author>Corporate Edition</author>
  </authors>
  <commentList>
    <comment ref="M2" authorId="0">
      <text>
        <r>
          <rPr>
            <b/>
            <sz val="9"/>
            <color indexed="81"/>
            <rFont val="Tahoma"/>
            <family val="2"/>
            <charset val="238"/>
          </rPr>
          <t>Zaokruzi broj A na dve decimale pomoću Format Cells...</t>
        </r>
      </text>
    </comment>
    <comment ref="N2" authorId="0">
      <text>
        <r>
          <rPr>
            <b/>
            <sz val="9"/>
            <color indexed="81"/>
            <rFont val="Tahoma"/>
            <family val="2"/>
            <charset val="238"/>
          </rPr>
          <t>Formatiranje</t>
        </r>
        <r>
          <rPr>
            <sz val="9"/>
            <color indexed="81"/>
            <rFont val="Tahoma"/>
            <family val="2"/>
            <charset val="238"/>
          </rPr>
          <t xml:space="preserve"> utiče samo na izgled tj. samo prikazuje brojeve sa dve decimale, a u formulama koristi sve decimale. Funkcija </t>
        </r>
        <r>
          <rPr>
            <b/>
            <sz val="9"/>
            <color indexed="81"/>
            <rFont val="Tahoma"/>
            <family val="2"/>
            <charset val="238"/>
          </rPr>
          <t>Round</t>
        </r>
        <r>
          <rPr>
            <sz val="9"/>
            <color indexed="81"/>
            <rFont val="Tahoma"/>
            <family val="2"/>
            <charset val="238"/>
          </rPr>
          <t xml:space="preserve"> eliminiše višak decimala (zavisi na koliko smo zaokružili)</t>
        </r>
      </text>
    </comment>
  </commentList>
</comments>
</file>

<file path=xl/comments9.xml><?xml version="1.0" encoding="utf-8"?>
<comments xmlns="http://schemas.openxmlformats.org/spreadsheetml/2006/main">
  <authors>
    <author>Corporate Edition</author>
    <author>Korisnik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38"/>
          </rPr>
          <t>Unosimo proizvoljno.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Cena je bez PDV-a.
Unosimo proizvoljno.</t>
        </r>
      </text>
    </comment>
    <comment ref="G12" authorId="0">
      <text>
        <r>
          <rPr>
            <b/>
            <sz val="9"/>
            <color indexed="81"/>
            <rFont val="Tahoma"/>
            <charset val="1"/>
          </rPr>
          <t>=Količina*Cena</t>
        </r>
      </text>
    </comment>
    <comment ref="I12" authorId="0">
      <text>
        <r>
          <rPr>
            <b/>
            <sz val="9"/>
            <color indexed="81"/>
            <rFont val="Tahoma"/>
            <charset val="1"/>
          </rPr>
          <t>=Vrednost*Rabat</t>
        </r>
      </text>
    </comment>
    <comment ref="J12" authorId="0">
      <text>
        <r>
          <rPr>
            <b/>
            <sz val="9"/>
            <color indexed="81"/>
            <rFont val="Tahoma"/>
            <charset val="1"/>
          </rPr>
          <t>=Vrednost - Iznos rabata</t>
        </r>
      </text>
    </comment>
    <comment ref="L12" authorId="0">
      <text>
        <r>
          <rPr>
            <b/>
            <sz val="9"/>
            <color indexed="81"/>
            <rFont val="Tahoma"/>
            <charset val="1"/>
          </rPr>
          <t>=Poreska os. * Stopa PDV</t>
        </r>
      </text>
    </comment>
    <comment ref="M12" authorId="1">
      <text>
        <r>
          <rPr>
            <b/>
            <sz val="9"/>
            <color indexed="81"/>
            <rFont val="Tahoma"/>
            <charset val="1"/>
          </rPr>
          <t>Por.osnovica+PDV</t>
        </r>
      </text>
    </comment>
    <comment ref="N12" authorId="0">
      <text>
        <r>
          <rPr>
            <b/>
            <sz val="9"/>
            <color indexed="81"/>
            <rFont val="Tahoma"/>
            <charset val="1"/>
          </rPr>
          <t>Cena sa PDV-om.
Ukupna nak. za plaćanje/Kolićina</t>
        </r>
      </text>
    </comment>
  </commentList>
</comments>
</file>

<file path=xl/sharedStrings.xml><?xml version="1.0" encoding="utf-8"?>
<sst xmlns="http://schemas.openxmlformats.org/spreadsheetml/2006/main" count="4668" uniqueCount="1322">
  <si>
    <t>Paraćin</t>
  </si>
  <si>
    <t>Na dan:</t>
  </si>
  <si>
    <t>Svrha popisa:</t>
  </si>
  <si>
    <t>Radno mesto:</t>
  </si>
  <si>
    <t>R.Broj</t>
  </si>
  <si>
    <t>Naziv robe</t>
  </si>
  <si>
    <t>Količina</t>
  </si>
  <si>
    <t>Prodajna cena</t>
  </si>
  <si>
    <t>Prodajna vrednost</t>
  </si>
  <si>
    <t>Nova prod. vrednost</t>
  </si>
  <si>
    <t>Razlika</t>
  </si>
  <si>
    <t>Ukupno:</t>
  </si>
  <si>
    <t>Komisija za popis:</t>
  </si>
  <si>
    <t>Datum:</t>
  </si>
  <si>
    <t>Tip robe</t>
  </si>
  <si>
    <t>Vrsta</t>
  </si>
  <si>
    <t>Ukupna količina</t>
  </si>
  <si>
    <t>Nabavna cena</t>
  </si>
  <si>
    <t>Nabavna vrednost</t>
  </si>
  <si>
    <t>Procenat marže</t>
  </si>
  <si>
    <t>Iznos marže</t>
  </si>
  <si>
    <t>Poreska stopa</t>
  </si>
  <si>
    <t>Iznos poreza</t>
  </si>
  <si>
    <t>MP cena</t>
  </si>
  <si>
    <t>Salama</t>
  </si>
  <si>
    <t>Alpska</t>
  </si>
  <si>
    <t>Kobasica</t>
  </si>
  <si>
    <t>Čajna</t>
  </si>
  <si>
    <t>Dimljena</t>
  </si>
  <si>
    <t>Mlečni proizvodi</t>
  </si>
  <si>
    <t>Jogurt</t>
  </si>
  <si>
    <t>Kačkavalj</t>
  </si>
  <si>
    <t>Kajmak</t>
  </si>
  <si>
    <t>Alkoholna pića</t>
  </si>
  <si>
    <t>Konjak</t>
  </si>
  <si>
    <t>Kranjska</t>
  </si>
  <si>
    <t>Liker</t>
  </si>
  <si>
    <t>Mleko</t>
  </si>
  <si>
    <t>Mortadela</t>
  </si>
  <si>
    <t>Parizer</t>
  </si>
  <si>
    <t>Pavlaka</t>
  </si>
  <si>
    <t>Pivo</t>
  </si>
  <si>
    <t>Posebna</t>
  </si>
  <si>
    <t>Rakija</t>
  </si>
  <si>
    <t>Roštilj</t>
  </si>
  <si>
    <t>Savska</t>
  </si>
  <si>
    <t>Sir</t>
  </si>
  <si>
    <t>Srpska</t>
  </si>
  <si>
    <t>Šunka</t>
  </si>
  <si>
    <t>Šunkarica</t>
  </si>
  <si>
    <t>Tirolska</t>
  </si>
  <si>
    <t>Topljeni sir</t>
  </si>
  <si>
    <t>Vino</t>
  </si>
  <si>
    <t>Ukupno</t>
  </si>
  <si>
    <t>–</t>
  </si>
  <si>
    <t xml:space="preserve">Procenat marže za alkoholna pića iznosi 35%, za mlečne proizvode 15% a za sve ostale proizvode 20%. </t>
  </si>
  <si>
    <t>MATEMATIČKE FUNKCIJE</t>
  </si>
  <si>
    <t>√</t>
  </si>
  <si>
    <t>1. zadatak</t>
  </si>
  <si>
    <t>SQRT</t>
  </si>
  <si>
    <t>POWER</t>
  </si>
  <si>
    <t>A</t>
  </si>
  <si>
    <t>B</t>
  </si>
  <si>
    <t>Pronadji apsolutnu vrednost broja B</t>
  </si>
  <si>
    <t>Kvadratni  koren broja A</t>
  </si>
  <si>
    <t>A+2B</t>
  </si>
  <si>
    <r>
      <t>A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*</t>
    </r>
    <r>
      <rPr>
        <b/>
        <sz val="9"/>
        <rFont val="Arial"/>
        <family val="2"/>
        <charset val="238"/>
      </rPr>
      <t xml:space="preserve"> (1+B)</t>
    </r>
  </si>
  <si>
    <t>Zaokruzi broj A na ceo broj</t>
  </si>
  <si>
    <t>Zaokruzi broj A na nula decimala</t>
  </si>
  <si>
    <t>Rimski zapis celog broja A</t>
  </si>
  <si>
    <t>DATUM =NOW()</t>
  </si>
  <si>
    <t>DATUM</t>
  </si>
  <si>
    <t>ABS</t>
  </si>
  <si>
    <t>INT</t>
  </si>
  <si>
    <t>ROUND</t>
  </si>
  <si>
    <t>ROMAN</t>
  </si>
  <si>
    <t>Proizvođač</t>
  </si>
  <si>
    <t>Roba</t>
  </si>
  <si>
    <t>Cena (€)</t>
  </si>
  <si>
    <t>Kursna lista</t>
  </si>
  <si>
    <t>Sony</t>
  </si>
  <si>
    <t>CD-WRITER SONY 52/32/52</t>
  </si>
  <si>
    <t>€</t>
  </si>
  <si>
    <t>LG</t>
  </si>
  <si>
    <t>CD-WRITER LG GCE-8527BB</t>
  </si>
  <si>
    <t>$</t>
  </si>
  <si>
    <t>COMBO SONY CRX320</t>
  </si>
  <si>
    <t>CHF</t>
  </si>
  <si>
    <t>COMBO LG GCC-4522 BLACK</t>
  </si>
  <si>
    <t>COMBO LG GCC-4522</t>
  </si>
  <si>
    <t>COMBO LG GCC-4521</t>
  </si>
  <si>
    <t>Sweex</t>
  </si>
  <si>
    <t>USB SWEEX FAN WITH LED LIGHT</t>
  </si>
  <si>
    <t>Cooler Master</t>
  </si>
  <si>
    <t>P-4 DI4-6H53B</t>
  </si>
  <si>
    <t>Razno</t>
  </si>
  <si>
    <t>COOLER VGA-402</t>
  </si>
  <si>
    <t>COOLER VGA</t>
  </si>
  <si>
    <t>COOLER THERMAL PAD CMASTER PTP-U01</t>
  </si>
  <si>
    <t>COOLER THERMAL PAD CMASTER HTP-U01</t>
  </si>
  <si>
    <t>COOLER SOA CMASTER DP5-6I31D-A1</t>
  </si>
  <si>
    <t>COOLER SOA CMASTER 8J52F99-GP</t>
  </si>
  <si>
    <t>COOLER S775 CMASTER HYPER L3 GP</t>
  </si>
  <si>
    <t>COOLER S775 CMASTER HYPER L3</t>
  </si>
  <si>
    <t>COOLER S775 CMASTER CI5-7H5SB</t>
  </si>
  <si>
    <t>COOLER S754/939 CMASTER DK8-8I32A99</t>
  </si>
  <si>
    <t>COOLER S754/939 CMASTER DK8-8I32A</t>
  </si>
  <si>
    <t>COOLER S754/939 CMASTER 8J52F99-GP</t>
  </si>
  <si>
    <t>COOLER S478/K8 CMASTER HYPER6+</t>
  </si>
  <si>
    <t>COOLER S478 CMASTER DI4-8JDXA-M5</t>
  </si>
  <si>
    <t>COOLER S478 CMASTER DI4-6H53B-01</t>
  </si>
  <si>
    <t>COOLER S478 CMASTER CI4-8JDXD-M1</t>
  </si>
  <si>
    <t>COOLER PASTA CMASTER PTK-003</t>
  </si>
  <si>
    <t>COOLER PASTA CMASTER PTK-002 GP</t>
  </si>
  <si>
    <t>COOLER PASTA CMASTER HTK-002 GP</t>
  </si>
  <si>
    <t>COOLER PASTA CMASTER</t>
  </si>
  <si>
    <t>COOLER NOTEBOOK CMASTER NOTE PAL B</t>
  </si>
  <si>
    <t>COOLER NOTEBOOK CMASTER NOTE PAL</t>
  </si>
  <si>
    <t>Gigabyte</t>
  </si>
  <si>
    <t>COOLER K8/CLIP/ BLUE LED</t>
  </si>
  <si>
    <t>COOLER HDD CMASTER COOLDRIVE6 S</t>
  </si>
  <si>
    <t>COOLER HDD CMASTER COOLDRIVE6 B</t>
  </si>
  <si>
    <t>COOLER HDD CMASTER COOLDRIVE5</t>
  </si>
  <si>
    <t>COOLER HDD CMASTER COOLDRIVE4 S</t>
  </si>
  <si>
    <t>COOLER GIGABYTE NEON LGA 775 ALUMINIUM</t>
  </si>
  <si>
    <t>COOLER GIGABYTE K8-S754-S939 ALUMINIUM</t>
  </si>
  <si>
    <t>COOLER 92x92 CMASTER TF9 25IM</t>
  </si>
  <si>
    <t>COOLER 80x80 CMASTER TLF S82 WHITE</t>
  </si>
  <si>
    <t>COOLER 80x80 CMASTER TLF S82 RED</t>
  </si>
  <si>
    <t>COOLER 80x80 CMASTER TLF S82 PURPLE</t>
  </si>
  <si>
    <t>COOLER 80x80 CMASTER TLF S82 B/G/R</t>
  </si>
  <si>
    <t>COOLER 80x80 CMASTER SUF S82 RED</t>
  </si>
  <si>
    <t>COOLER 80x80 CMASTER SUF S82 PURPLE</t>
  </si>
  <si>
    <t>COOLER 80x80 CMASTER SAF SF80ST1 GP</t>
  </si>
  <si>
    <t>COOLER 80x80 CMASTER OAF R81</t>
  </si>
  <si>
    <t>COOLER 80x80 CMASTER</t>
  </si>
  <si>
    <t>COOLER 120x120 CMASTER U SIL.</t>
  </si>
  <si>
    <t>COOLER 120x120 CMASTER TLF S12 WH.</t>
  </si>
  <si>
    <t>COOLER 120x120 CMASTER TLF S12 RED</t>
  </si>
  <si>
    <t>COOLER 120x120 CMASTER TLF S12 PURP</t>
  </si>
  <si>
    <t>COOLER 120x120 CMASTER TLF S12 GR.</t>
  </si>
  <si>
    <t>COOLER 120x120 CMASTER TLF S12 BLUE</t>
  </si>
  <si>
    <t>COOLER 120x120 CMASTER TLF S12 B/G</t>
  </si>
  <si>
    <t>COOLER 120x120 CMASTER SUF S12 RED</t>
  </si>
  <si>
    <t>COOLER 120x120 CMASTER SUF S12 PURP</t>
  </si>
  <si>
    <t>COOLER 120x120 CMASTER SUF S12 BLUE</t>
  </si>
  <si>
    <t>COOLER 120x120 CMASTER S2S SL1</t>
  </si>
  <si>
    <t>COOLER 120x120 CMASTER S2B SU1</t>
  </si>
  <si>
    <t>COOLER 120x120 CMASTER</t>
  </si>
  <si>
    <t>Mustek</t>
  </si>
  <si>
    <t>DVD PLAYER PORTABLE PL8C70</t>
  </si>
  <si>
    <t>DVD PLAYER PORTABLE MP72 VIEW+BAG</t>
  </si>
  <si>
    <t>DVD PLAYER PORTABLE MP70C</t>
  </si>
  <si>
    <t>DVD MUSTEK V600R 120W</t>
  </si>
  <si>
    <t>DVD MUSTEK V56SM-2N</t>
  </si>
  <si>
    <t>DVD MUSTEK HT-720 200W</t>
  </si>
  <si>
    <t>DVD MUSTEK HT-713 130W</t>
  </si>
  <si>
    <t>DVD DVIX LG PLAYER DF-9900</t>
  </si>
  <si>
    <t>DVD DVIX LG PLAYER  9900</t>
  </si>
  <si>
    <t>Pioneer</t>
  </si>
  <si>
    <t>DVD-RW PIONEER  111 DualLayer black</t>
  </si>
  <si>
    <t>DVD-RW PIONEER  111 DualLayer</t>
  </si>
  <si>
    <t>NEC</t>
  </si>
  <si>
    <t>DVD-RW NEC ND-4571 BLACK</t>
  </si>
  <si>
    <t>DVD-RW NEC ND-4571</t>
  </si>
  <si>
    <t>DVD-RW NEC ND-4570 BLACK</t>
  </si>
  <si>
    <t>DVD-RW NEC ND-4570</t>
  </si>
  <si>
    <t>DVD-RW NEC ND-3570 BLACK</t>
  </si>
  <si>
    <t>DVD-RW NEC ND-3550 BLACK</t>
  </si>
  <si>
    <t>DVD-RW NEC ND-3550</t>
  </si>
  <si>
    <t>DVD-RW MUSTEK R580M-2</t>
  </si>
  <si>
    <t>DVD-RW MUSTEK R100LTB DIVX</t>
  </si>
  <si>
    <t>DVD-RW MUSTEK R100LM-2 FR</t>
  </si>
  <si>
    <t>DVD-RW MUSTEK R100LD DIVX</t>
  </si>
  <si>
    <t>DVD-RW MUSTEK R100B SILVER</t>
  </si>
  <si>
    <t>DVD SONY DDU1615 BLACK</t>
  </si>
  <si>
    <t>DVD SONY DDU1615</t>
  </si>
  <si>
    <t>DVD LG 8164 BLACK</t>
  </si>
  <si>
    <t>DVD LG 8164</t>
  </si>
  <si>
    <t>DVD LG 8163 BLACK</t>
  </si>
  <si>
    <t>DVD LG 8163</t>
  </si>
  <si>
    <t>Asus</t>
  </si>
  <si>
    <t>DVD ASUS E616</t>
  </si>
  <si>
    <t>Canon</t>
  </si>
  <si>
    <t>INK-JET CANON B-160</t>
  </si>
  <si>
    <t>56K SWEEX PCI</t>
  </si>
  <si>
    <t>56K SWEEX CONNEXANT HW</t>
  </si>
  <si>
    <t>56K SWEEX AMBIENT HARD</t>
  </si>
  <si>
    <t>56K SWEEX AMBIENT</t>
  </si>
  <si>
    <t>Nepoznat</t>
  </si>
  <si>
    <t>ROLNA ADING 37MM</t>
  </si>
  <si>
    <t>ROLNA ADING 32MM</t>
  </si>
  <si>
    <t>SANDISK</t>
  </si>
  <si>
    <t>USB FLASH SANDISK CRUZER MICRO 512MB</t>
  </si>
  <si>
    <t>USB FLASH SANDISK CRUZER MICRO 2GB</t>
  </si>
  <si>
    <t>USB FLASH SANDISK CRUZER MICRO 256MB</t>
  </si>
  <si>
    <t>USB FLASH SANDISK CRUZER MICRO 1GB</t>
  </si>
  <si>
    <t>Lexar</t>
  </si>
  <si>
    <t>USB FLASH LEXAR JUMP DRIVE SECURE II 2GB</t>
  </si>
  <si>
    <t>USB FLASH LEXAR JUMP DRIVE SECURE II 1GB</t>
  </si>
  <si>
    <t>USB FLASH LEXAR JUMP DRIVE SEC II 512MB</t>
  </si>
  <si>
    <t>USB FLASH LEXAR JUMP DRIVE SEC II 256MB</t>
  </si>
  <si>
    <t>Kingston</t>
  </si>
  <si>
    <t>USB FLASH KINGSTON 512MB DT II</t>
  </si>
  <si>
    <t>USB FLASH KINGSTON 2GB DT II</t>
  </si>
  <si>
    <t>USB FLASH KINGSTON 256MB DT II</t>
  </si>
  <si>
    <t>USB FLASH KINGSTON 1GB DT II</t>
  </si>
  <si>
    <t>USB FLASH KINGSTON 1GB</t>
  </si>
  <si>
    <t>Kingmax</t>
  </si>
  <si>
    <t>USB FLASH KINGMAX 512MB</t>
  </si>
  <si>
    <t>USB FLASH KINGMAX 256MB</t>
  </si>
  <si>
    <t>USB FLASH KINGMAX 1GB</t>
  </si>
  <si>
    <t>Canyon</t>
  </si>
  <si>
    <t>USB FLASH CANYON 128MB Rubber</t>
  </si>
  <si>
    <t>Microstar</t>
  </si>
  <si>
    <t>MSI MEGA CACHE 15</t>
  </si>
  <si>
    <t>Vito</t>
  </si>
  <si>
    <t>MP3 VITO U31 512MB SILVER</t>
  </si>
  <si>
    <t>MP3 VITO U31 1GB SILVER</t>
  </si>
  <si>
    <t>MP3 VITO U21 1GB RUBBER BLACK</t>
  </si>
  <si>
    <t>MP3 MSI MEGA PLAYER 522 512 MB W/BT</t>
  </si>
  <si>
    <t>MP3 MSI MEGA PLAYER 511 512 MB</t>
  </si>
  <si>
    <t>APPLE</t>
  </si>
  <si>
    <t>MP3 APPLE IPOD 30 GB</t>
  </si>
  <si>
    <t>MP3 ACTIONS PLAYER 512MB A012</t>
  </si>
  <si>
    <t>Innovision</t>
  </si>
  <si>
    <t>INNO USB 2.0 FLASH STICK 512 MB</t>
  </si>
  <si>
    <t>INNO AX IMX-250 512 MB</t>
  </si>
  <si>
    <t>INNO AX IMX-250 256 MB</t>
  </si>
  <si>
    <t>INNO AX IMX-150</t>
  </si>
  <si>
    <t>INNO AX IMX-128 256 MB</t>
  </si>
  <si>
    <t>INNO AX IMX-100 512 MB</t>
  </si>
  <si>
    <t>COMPACT INNO U2-256</t>
  </si>
  <si>
    <t>CHARGER USB MOBILE</t>
  </si>
  <si>
    <t>Trust</t>
  </si>
  <si>
    <t>CARDREADER TRUST 30 IN 1 USB2.0 EXTERNAL</t>
  </si>
  <si>
    <t>CARDREADER 53 IN 1 USB2.0</t>
  </si>
  <si>
    <t>3.5" SONY Black</t>
  </si>
  <si>
    <t>3.5" NEC BLACK</t>
  </si>
  <si>
    <t>3.5" NEC</t>
  </si>
  <si>
    <t>Logitech</t>
  </si>
  <si>
    <t>JOYPAD LOGITECH PRECISION USB</t>
  </si>
  <si>
    <t>JOYPAD LOGITECH DUAL ACTION</t>
  </si>
  <si>
    <t>GAME PAD TRUST GM-3100R USB STEERING</t>
  </si>
  <si>
    <t>GAME PAD TRUST GM-1300 USB 3MODE</t>
  </si>
  <si>
    <t>GAME PAD TRUST GM-1150 USB</t>
  </si>
  <si>
    <t>Genius</t>
  </si>
  <si>
    <t>GAME PAD GENIUS G-09D METALLIC</t>
  </si>
  <si>
    <t>Prolink</t>
  </si>
  <si>
    <t>TV TUNER PROLINK TV400 EXT USB</t>
  </si>
  <si>
    <t>TV TUNER PROLINK PV-M4500</t>
  </si>
  <si>
    <t>LEADTEK</t>
  </si>
  <si>
    <t>TV TUNER LEADTEK WALKIE TV</t>
  </si>
  <si>
    <t>TV TUNER LEADTEK USB II DELUXE</t>
  </si>
  <si>
    <t>TV TUNER LEADTEK TV2000 EXPERT</t>
  </si>
  <si>
    <t>TV TUNER LEADTEK PVR 2000</t>
  </si>
  <si>
    <t>TV TUNER LEADTEK PALM TOP</t>
  </si>
  <si>
    <t>TV TUNER LEADTEK DV 2000</t>
  </si>
  <si>
    <t>TV TUNER LEADTEK 2000 XP RM DELUXE</t>
  </si>
  <si>
    <t>TV TUNER LEADTEK 2000 XP RM</t>
  </si>
  <si>
    <t>Kworld</t>
  </si>
  <si>
    <t>TV TUNER K-WORLD VS-LTV7131RF TERMINATOR</t>
  </si>
  <si>
    <t>TV TUNER K-WORLD VS-LTV7131RF</t>
  </si>
  <si>
    <t>TV TUNER K-WORLD 1531R EXT</t>
  </si>
  <si>
    <t>PCIE LEADTEK PX7600GS 256MB DVI HDTVOUT</t>
  </si>
  <si>
    <t>PCIE LEADTEK PX7300LE 256MB DVI HDTVOUT</t>
  </si>
  <si>
    <t>PCIE LEADTEK PX7300GT 256MB DVI HDTVOUT</t>
  </si>
  <si>
    <t>PCIE GIGABYTE X1600PRO 256 DDR DVI</t>
  </si>
  <si>
    <t>PCIE GIGABYTE X1300 256DDR DVI</t>
  </si>
  <si>
    <t>PCIE GIGABYTE X1300 128DDR DVI</t>
  </si>
  <si>
    <t>PCIE GIGABYTE NX7600GS 256 DDR2 DVI</t>
  </si>
  <si>
    <t>PCIE GIGABYTE NX7300LE 128 DDR DVI</t>
  </si>
  <si>
    <t>PCIE GIGABYTE NX7300GT 256 DDR2 TVOUT</t>
  </si>
  <si>
    <t>PCIE GIGABYTE NX7300GS 128 DDR DVI</t>
  </si>
  <si>
    <t>PCIE GIGABYTE NX6600 256 MB DVI TVOUT</t>
  </si>
  <si>
    <t>PCIE GIGABYTE NX6200TC 256 MB DVI TVOUT</t>
  </si>
  <si>
    <t>PCIE GIGABYTE NX6200TC 128 MB DVI TVOUT</t>
  </si>
  <si>
    <t>PCIE GIGABYTE ATI RX550 256 MB DVI TVOUT</t>
  </si>
  <si>
    <t>PCIE GIGABYTE ATI RX550 128 MB DVI TVOUT</t>
  </si>
  <si>
    <t>PCIE ASUS EN7600 GT/2DHT/256</t>
  </si>
  <si>
    <t>PCIE ASUS EN7300 GS/HTD/128</t>
  </si>
  <si>
    <t>PCIE ASUS EN6600/TD/512 SILENT</t>
  </si>
  <si>
    <t>PCIE ASUS EN6500/TD/128</t>
  </si>
  <si>
    <t>PCIE ASUS EAX550/TD/128</t>
  </si>
  <si>
    <t>PCIE ASUS EAX300SE-X/TD/128</t>
  </si>
  <si>
    <t>PCIE ASUS EAX1600PRO/TD/256</t>
  </si>
  <si>
    <t>PCIE ASUS EAX1300PRO/TD/256</t>
  </si>
  <si>
    <t>PCI INNO SMART TV LE</t>
  </si>
  <si>
    <t>SAPPHIRE</t>
  </si>
  <si>
    <t>AGP SAPPHIRE X1300P 256MB DVI</t>
  </si>
  <si>
    <t>AGP SAPPHIRE ATI R9250 128MB/64B DVI</t>
  </si>
  <si>
    <t>AGP MSI FX 5600XT-VTDR 128</t>
  </si>
  <si>
    <t>Connect3D</t>
  </si>
  <si>
    <t>AGP INNO FX-5200 128 MB DDR DVI TV-OUT</t>
  </si>
  <si>
    <t>AGP INNO 9250 128MB + TV OUT (64bit)</t>
  </si>
  <si>
    <t>AGP GIGABYTE FX5200 128 DDR DVI TV</t>
  </si>
  <si>
    <t>AGP GIGABYTE ATI R9550 256MB/128B DVI/TV</t>
  </si>
  <si>
    <t>AGP GIGABYTE ATI R9250 128MB/128B DVI</t>
  </si>
  <si>
    <t>AGP ASUS N6200 /TD/128</t>
  </si>
  <si>
    <t>AGP ASUS A9550 TD/128</t>
  </si>
  <si>
    <t>AGP ASUS A9250 GE/TD/256</t>
  </si>
  <si>
    <t>AGP ASUS A9250 GE/TD/128</t>
  </si>
  <si>
    <t>Maxtor</t>
  </si>
  <si>
    <t>HDD 80GB 7200RPM S-ATA 2 MAXTOR</t>
  </si>
  <si>
    <t>HDD 80GB 7200 S-ATA 8MB RPM MAXTOR</t>
  </si>
  <si>
    <t>Western Digital</t>
  </si>
  <si>
    <t>HDD 80GB 7200 RPM WD</t>
  </si>
  <si>
    <t>HDD 80GB 7200 RPM MAXTOR</t>
  </si>
  <si>
    <t>Hitachi</t>
  </si>
  <si>
    <t>HDD 80GB 7200 RPM HITACHI</t>
  </si>
  <si>
    <t>HDD 80GB 7200 RPM 8 MB WD</t>
  </si>
  <si>
    <t>HDD 40GB 7200 RPM MAXTOR</t>
  </si>
  <si>
    <t>HDD 250GB 7200/SATA 2 8MB WD</t>
  </si>
  <si>
    <t>Seagate</t>
  </si>
  <si>
    <t>HDD 250GB 7200 SEAGATE SATA2 16MB</t>
  </si>
  <si>
    <t>HDD 200GB 7200/SATA2 WESTERN DIGITAL</t>
  </si>
  <si>
    <t>HDD 200GB 7200/SATA2 MAXTOR</t>
  </si>
  <si>
    <t>HDD 200GB 7200/SATA MAXTOR</t>
  </si>
  <si>
    <t>HDD 200GB 7200 8MB MAXTOR</t>
  </si>
  <si>
    <t>HDD 160GB 7200 SATA 2 MAXTOR</t>
  </si>
  <si>
    <t>HDD 160GB 7200  8M WD</t>
  </si>
  <si>
    <t>HDD 160GB 7200  8M MAXTOR</t>
  </si>
  <si>
    <t>HDD 120GB 7200/SATA 2 WD</t>
  </si>
  <si>
    <t>SWEEX CABLE USB TO USB LINK ADAPTER</t>
  </si>
  <si>
    <t>Kablovi i oprema</t>
  </si>
  <si>
    <t>KABL ZA PCMCIA MODEM C501</t>
  </si>
  <si>
    <t>KABL ZA PCMCIA LAN C110</t>
  </si>
  <si>
    <t>KABL UTP FLY KAT 5</t>
  </si>
  <si>
    <t>KABL USB A/B 1.8M</t>
  </si>
  <si>
    <t>KABL USB A/A 2M produzni</t>
  </si>
  <si>
    <t>KABL USB A/A 1.8M produzni</t>
  </si>
  <si>
    <t>KABL STRUJNI</t>
  </si>
  <si>
    <t>KABL STEREO 3.5mm/3.5mm</t>
  </si>
  <si>
    <t>KABL SATA HDD 0.5 M</t>
  </si>
  <si>
    <t>KABL N-JACK SMA-PLUG C920D 5M</t>
  </si>
  <si>
    <t>KABL N-JACK SMA-PLUG C 920D 10M</t>
  </si>
  <si>
    <t>KABL NAPOJNI 220 V M/F</t>
  </si>
  <si>
    <t>KABL LAP-TOP ADAPTER 1.5 M</t>
  </si>
  <si>
    <t>KABL IEEE1394 FIREWIRE 6-6 pina 3 M</t>
  </si>
  <si>
    <t>KABL IEEE1394 FIREWIRE 6-4 pina 3 M</t>
  </si>
  <si>
    <t>KABL IEEE1394 FIREWIRE 4-4 pina 3 M</t>
  </si>
  <si>
    <t>KABL IDE UDMA 133  0.6 M</t>
  </si>
  <si>
    <t>KABL IDE UDMA 133</t>
  </si>
  <si>
    <t>Centronix</t>
  </si>
  <si>
    <t>KABL CENTRONIX 1.8M</t>
  </si>
  <si>
    <t>KABL 15P M/F 3M</t>
  </si>
  <si>
    <t>KABL 15M-SCART</t>
  </si>
  <si>
    <t>WEBCAM SWEEX USB2.0 1.2 Mp</t>
  </si>
  <si>
    <t>WEBCAM SWEEX MINI USB 100K</t>
  </si>
  <si>
    <t>WEBCAM SWEEX 300K USB</t>
  </si>
  <si>
    <t>WEBCAM LOGITECH QUICK CAM MESS.</t>
  </si>
  <si>
    <t>SWEEX WEBCAM USB 300K + MICROF.</t>
  </si>
  <si>
    <t>PHOTO PRINTER CANON CP-510</t>
  </si>
  <si>
    <t>KAMKORDER CANON MVX 460</t>
  </si>
  <si>
    <t>KAMKORDER CANON MVX 450</t>
  </si>
  <si>
    <t>KAMKORDER CANON MV960</t>
  </si>
  <si>
    <t>KAMKORDER CANON MV930</t>
  </si>
  <si>
    <t>KAMKORDER CANON MV900</t>
  </si>
  <si>
    <t>KAMKORDER CANON MV890</t>
  </si>
  <si>
    <t>KAMKORDER CANON MV850-I</t>
  </si>
  <si>
    <t>KAMKORDER CANON DVD DC-22</t>
  </si>
  <si>
    <t>KAMKORDER CANON DVD DC-100</t>
  </si>
  <si>
    <t>KAMKORDER CANON DVD DC-10 VALUE UP KIT</t>
  </si>
  <si>
    <t>KAMERA TRUST WEBCAM WB-1400T</t>
  </si>
  <si>
    <t>KAMERA MUST-GSMART MINI3</t>
  </si>
  <si>
    <t>KAMERA MUSTEK MDC-5000</t>
  </si>
  <si>
    <t>KAMERA CANON PS-A520+CP-510</t>
  </si>
  <si>
    <t>KAMERA CANON POWERSHOT-A710IS</t>
  </si>
  <si>
    <t>KAMERA CANON POWERSHOT-A700</t>
  </si>
  <si>
    <t>KAMERA CANON POWERSHOT-A640</t>
  </si>
  <si>
    <t>KAMERA CANON POWERSHOT-A630</t>
  </si>
  <si>
    <t>KAMERA CANON POWERSHOT-A610</t>
  </si>
  <si>
    <t>KAMERA CANON POWERSHOT-A540</t>
  </si>
  <si>
    <t>KAMERA CANON POWERSHOT-A530</t>
  </si>
  <si>
    <t>KAMERA CANON POWERSHOT-A430 YELLOW</t>
  </si>
  <si>
    <t>KAMERA CANON POWERSHOT-A430 RED</t>
  </si>
  <si>
    <t>KAMERA CANON POWERSHOT-A430 GREY</t>
  </si>
  <si>
    <t>KAMERA CANON POWERSHOT-A430 BLUE</t>
  </si>
  <si>
    <t>KAMERA CANON POWERSHOT-A420</t>
  </si>
  <si>
    <t>KAMERA CANON POWERSHOT S3</t>
  </si>
  <si>
    <t>KAMERA CANON IXUS-I ZOOM VIOLET</t>
  </si>
  <si>
    <t>KAMERA CANON IXUS-I ZOOM RED</t>
  </si>
  <si>
    <t>KAMERA CANON IXUS-I ZOOM 7 GREY</t>
  </si>
  <si>
    <t>KAMERA CANON IXUS-I ZOOM 7 BLUE</t>
  </si>
  <si>
    <t>KAMERA CANON IXUS WIRELESS</t>
  </si>
  <si>
    <t>KAMERA CANON IXUS 850 IS</t>
  </si>
  <si>
    <t>KAMERA CANON IXUS 65</t>
  </si>
  <si>
    <t>KAMERA CANON IXUS 60</t>
  </si>
  <si>
    <t>KAMERA CANON IXUS 40</t>
  </si>
  <si>
    <t>KAMERA CANON EOS 350D LensKit</t>
  </si>
  <si>
    <t>ADAPTER TRANSPARENCY IV</t>
  </si>
  <si>
    <t>MIDI TOWER VI11-ABKBK</t>
  </si>
  <si>
    <t>MIDI TOWER VI11-ABGBK</t>
  </si>
  <si>
    <t>MIDI TOWER GL09A-SV/SV</t>
  </si>
  <si>
    <t>MIDI TOWER GL09A-BK/SV</t>
  </si>
  <si>
    <t>MIDI TOWER GL09A-BK/BK</t>
  </si>
  <si>
    <t>MIDI TOWER COOLER MASTER MYSTIQUE SWN1</t>
  </si>
  <si>
    <t>MIDI TOWER COOLER MASTER MYSTIQUE</t>
  </si>
  <si>
    <t>MIDI TOWER COOLER MASTER CENTURION 5 B/S</t>
  </si>
  <si>
    <t>MIDI TOWER COOLER MASTER CENT. 534B/BG</t>
  </si>
  <si>
    <t>MIDI TOWER COOLER MASTER CENT. 533B</t>
  </si>
  <si>
    <t>MIDI TOWER COOLER MASTER CENT. 5 W</t>
  </si>
  <si>
    <t>MIDI TOWER COOLER MASTER CAVALIER I B</t>
  </si>
  <si>
    <t>MIDI TOWER COOLER MASTER CAVALIER 1 S</t>
  </si>
  <si>
    <t>Chieftec</t>
  </si>
  <si>
    <t>MIDI TOWER CHIEFTEC DX-01W-DU</t>
  </si>
  <si>
    <t>MIDI TOWER CHIEFTEC DG-01 B-D-U</t>
  </si>
  <si>
    <t>MIDI TOWER BL09A-SV/BK</t>
  </si>
  <si>
    <t>MIDI TOWER BL09A-BK/BK LCD</t>
  </si>
  <si>
    <t>MIDI TOWER AU-09-AWH</t>
  </si>
  <si>
    <t>MIDI TOWER AU-09-ABK</t>
  </si>
  <si>
    <t>Intel</t>
  </si>
  <si>
    <t>BIG TOWER CHASSIS INTEL SC5275-E ATX 6</t>
  </si>
  <si>
    <t>Verbatim</t>
  </si>
  <si>
    <t>MEDIA VERBATIM DVD-R 4.7GB SPINDLE 1/25</t>
  </si>
  <si>
    <t>MEDIA VERBATIM DVD-R 4.7GB 16X SP 1/25</t>
  </si>
  <si>
    <t>MEDIA VERBATIM DVD-R 4.7GB 16X PRINT1/25</t>
  </si>
  <si>
    <t>MEDIA VERBATIM DVD-R 4.7GB 16X PRINT1/10</t>
  </si>
  <si>
    <t>MEDIA VERBATIM DVD-R 4.7GB 16X MATT 1SC</t>
  </si>
  <si>
    <t>MEDIA VERBATIM DVD+RW 4X SLIM COLOR</t>
  </si>
  <si>
    <t>MEDIA VERBATIM DVD+R 4.7GB 16X PRINT1/25</t>
  </si>
  <si>
    <t>MEDIA VERBATIM CD-RW 8-12x JC</t>
  </si>
  <si>
    <t>MEDIA VERBATIM CD-R 700MB 52X SW-SC</t>
  </si>
  <si>
    <t>MEDIA VERBATIM CD-R 52X SPINDLE 1/50</t>
  </si>
  <si>
    <t>MEDIA VERBATIM CD-R 48X SLIM 1/10</t>
  </si>
  <si>
    <t>VANGUARD</t>
  </si>
  <si>
    <t>MEDIA VANGUARD DVD-R 4.7GB PRIN 8X 1/50</t>
  </si>
  <si>
    <t>Princo</t>
  </si>
  <si>
    <t>MEDIA PRINCO DVD-R 4.7GB 4X 1/50</t>
  </si>
  <si>
    <t>MEDIA PRINCO CD-R 80 LOGO 1/50</t>
  </si>
  <si>
    <t>Benq</t>
  </si>
  <si>
    <t>MEDIA BENQ 4VPW47JC5/RW063</t>
  </si>
  <si>
    <t>MEDIA BENQ 4VPR47JC5/R706</t>
  </si>
  <si>
    <t>SODIMM DDRAM II 512/533 MB KINGMAX</t>
  </si>
  <si>
    <t>SODIMM DDRAM II 256/533 MB KINGSTON</t>
  </si>
  <si>
    <t>SODIMM DDRAM II 256/533 MB KINGMAX</t>
  </si>
  <si>
    <t>SODIMM DDRAM II 1 GB/667 KINGSTON</t>
  </si>
  <si>
    <t>SODIMM DDRAM  512/400 MB KINGMAX</t>
  </si>
  <si>
    <t>PQI</t>
  </si>
  <si>
    <t>SODIMM DDRAM  512/333 MB PQI</t>
  </si>
  <si>
    <t>SODIMM DDRAM  256/400 MB KINGSTON</t>
  </si>
  <si>
    <t>SODIMM DDRAM  256/400 MB KINGMAX</t>
  </si>
  <si>
    <t>SODIMM DDRAM  256/333 MB PQI</t>
  </si>
  <si>
    <t>SODIMM DDRAM  256/333 MB KINGMAX</t>
  </si>
  <si>
    <t>SECURE DIGITAL OEM 128MB</t>
  </si>
  <si>
    <t>SECURE DIGITAL CARD SANDISK 512MB U II +</t>
  </si>
  <si>
    <t>SECURE DIGITAL CARD SANDISK 1GB U II +</t>
  </si>
  <si>
    <t>SECURE DIGITAL CARD LEXAR 256MB</t>
  </si>
  <si>
    <t>SECURE DIGITAL CARD KINGSTON 512MB MINI</t>
  </si>
  <si>
    <t>SECURE DIGITAL CARD KINGSTON 256MB MINI</t>
  </si>
  <si>
    <t>SECURE DIGITAL CARD KINGMAX 512MB MINI</t>
  </si>
  <si>
    <t>SECURE DIGITAL CARD KINGMAX 2GB</t>
  </si>
  <si>
    <t>SECURE DIGITAL CARD KINGMAX 256MB MINI</t>
  </si>
  <si>
    <t>SECURE DIGITAL CARD KINGMAX 256MB</t>
  </si>
  <si>
    <t>SECURE DIGITAL CARD KINGMAX 1GB</t>
  </si>
  <si>
    <t>RS MULTIMEDIA CARD KINGSTON 128MB</t>
  </si>
  <si>
    <t>INFINEON</t>
  </si>
  <si>
    <t>DDRAM II 533 256 MB INFINEON</t>
  </si>
  <si>
    <t>DDRAM II 512MB/667 KINGMAX</t>
  </si>
  <si>
    <t>DDRAM II 512MB/533 KINGSTON</t>
  </si>
  <si>
    <t>DDRAM II 512MB/533 KINGMAX</t>
  </si>
  <si>
    <t>DDRAM II 256MB/533 KINGMAX</t>
  </si>
  <si>
    <t>DDRAM 512/400 MB PQI</t>
  </si>
  <si>
    <t>DDRAM 512/400 MB KINGSTON</t>
  </si>
  <si>
    <t>DDRAM 256/400 MB KINGSTON</t>
  </si>
  <si>
    <t>DDR II 533 256MB PQI</t>
  </si>
  <si>
    <t>DDR II 533 256MB KINGSTON</t>
  </si>
  <si>
    <t>NCP</t>
  </si>
  <si>
    <t>DDR 400 512MB NCP</t>
  </si>
  <si>
    <t>DDR 400 512MB KINGMAX</t>
  </si>
  <si>
    <t>DDR 400 256MB NCP</t>
  </si>
  <si>
    <t>DDR 400 256MB KINGMAX</t>
  </si>
  <si>
    <t>DDR 400 1GB KINGMAX CL3</t>
  </si>
  <si>
    <t>COMPACT FLASH KINGSTON 256MB</t>
  </si>
  <si>
    <t>WIRELESS TRUST MI-4530P OPTICAL MINI</t>
  </si>
  <si>
    <t>USB TRUST MI-2150 OPTICAL</t>
  </si>
  <si>
    <t>USB LOGITECH RX600 CORDLESS OPT BLACK</t>
  </si>
  <si>
    <t>USB &amp; PS2 SWEEX OPTICAL NEON WHITE</t>
  </si>
  <si>
    <t>USB &amp; PS2 SWEEX OPTICAL NEON SILVER</t>
  </si>
  <si>
    <t>USB &amp; PS2 SWEEX OPTICAL NEON BLUE</t>
  </si>
  <si>
    <t>SWEEX WIRELESS RECHARGEABLE LASER MOUSE</t>
  </si>
  <si>
    <t>SWEEX WIRELESS OPTICAL BLACK</t>
  </si>
  <si>
    <t>SWEEX WIRELESS OPTICAL</t>
  </si>
  <si>
    <t>SWEEX WIRELESS MINI OPTICAL BATTERY FREE</t>
  </si>
  <si>
    <t>SWEEX MINI OPTICAL USB RETRACABLE CABLE</t>
  </si>
  <si>
    <t>PS/2 TRUST MI-2520P OPTICAL MINI</t>
  </si>
  <si>
    <t>PS/2 TRUST MI-2100 OPTICAL</t>
  </si>
  <si>
    <t>PS/2 TRUST DS3200 WIRE. OPTICAL KB+MOUSE</t>
  </si>
  <si>
    <t>PS/2 SWEEX OPTICAL BLACK</t>
  </si>
  <si>
    <t>PS/2 SWEEX OPTICAL</t>
  </si>
  <si>
    <t>PS/2 NETSCROLL+EYE</t>
  </si>
  <si>
    <t>PS/2 LOGITECH S96 OPTICAL</t>
  </si>
  <si>
    <t>PS/2 LOGITECH S90 OPTICAL BLACK</t>
  </si>
  <si>
    <t>A4 Tech</t>
  </si>
  <si>
    <t>PS/2 KME ME333 OPT.</t>
  </si>
  <si>
    <t>KME</t>
  </si>
  <si>
    <t>PS/2 KME MA333 PV OPT. WHITE</t>
  </si>
  <si>
    <t>PS/2 KME MA333 PM OPT. SILVER-BLACK</t>
  </si>
  <si>
    <t>PS/2 KME MA333 MP OPT. BLUE-WHITE</t>
  </si>
  <si>
    <t>PS/2 GENIUS NETSCROLL+ BLACK</t>
  </si>
  <si>
    <t>PS/2 A4TECH BW-26-06 White</t>
  </si>
  <si>
    <t>PS/2 A4TECH BW-26-04 Orange</t>
  </si>
  <si>
    <t>PS/2 A4TECH BW-26-03 Gold</t>
  </si>
  <si>
    <t>PS/2 A4 SWOP-35</t>
  </si>
  <si>
    <t>PS/2 A4 MSW-5</t>
  </si>
  <si>
    <t>PS/2 A4 MSW-35</t>
  </si>
  <si>
    <t>OEM MOUSE OPICAL BLACK</t>
  </si>
  <si>
    <t>MOUSE PAD, RED</t>
  </si>
  <si>
    <t>DIGITUS</t>
  </si>
  <si>
    <t>MOUSE PAD, GREEN</t>
  </si>
  <si>
    <t>MOUSE PAD, GRAY</t>
  </si>
  <si>
    <t>MOUSE PAD, BLUE</t>
  </si>
  <si>
    <t>MOUSE PAD, BLACK</t>
  </si>
  <si>
    <t>MOUSE PAD</t>
  </si>
  <si>
    <t>MOUSE GEL PAD, RED</t>
  </si>
  <si>
    <t>MIS A4 TECH SWOP-3 WHITE PS/2</t>
  </si>
  <si>
    <t>MIS A4 TECH SWOP-3 RED USB &amp; PS/2</t>
  </si>
  <si>
    <t>MIS A4 TECH SWOP-3 ORANGE PS/2</t>
  </si>
  <si>
    <t>MIS A4 TECH SWOP-3 GOLD PS/2</t>
  </si>
  <si>
    <t>MIS A4 TECH SWOP-3  SILVER PS/2</t>
  </si>
  <si>
    <t>MIS A4 TECH SWOP-3  BLUE USB &amp; PS/2</t>
  </si>
  <si>
    <t>MIS A4 TECH SWOP-3  BLACK PS/2</t>
  </si>
  <si>
    <t>MIS A4 TECH RFSW-35</t>
  </si>
  <si>
    <t>MIS A4 TECH RF-1515</t>
  </si>
  <si>
    <t>MIS A4 TECH OP-620 SILVER</t>
  </si>
  <si>
    <t>MIS A4 TECH MOP-59-3 WHITE</t>
  </si>
  <si>
    <t>MIS A4 TECH CG6 USB PUNJAC</t>
  </si>
  <si>
    <t>LOGITECH U96 OPTICAL WHEEL USB BLACK</t>
  </si>
  <si>
    <t>LOGITECH RX300 PREM OPT USB-PS2 WHITE</t>
  </si>
  <si>
    <t>LOGITECH RX300 PREM OPT USB-PS2 BLACK</t>
  </si>
  <si>
    <t>LOGITECH RX1000 LASER USB-PS2</t>
  </si>
  <si>
    <t>LOGITECH OEM/NX60 NOT.CORDLESS OPT. USB</t>
  </si>
  <si>
    <t>LOGITECH MSE MX700</t>
  </si>
  <si>
    <t>LOGITECH B85 ULTRA X Black</t>
  </si>
  <si>
    <t>LOGITECH B58 PREM OPT USB-PS2 WHITE</t>
  </si>
  <si>
    <t>LOGITECH B58 PREM OPT USB-PS/2 BLACK</t>
  </si>
  <si>
    <t>CORDLESS SWEEX RF/OPTI 4D PS/2</t>
  </si>
  <si>
    <t>CORDLESS GENIUS WEBSCROLL+NB</t>
  </si>
  <si>
    <t>CORDLESS GENIUS OPTICAL PRO</t>
  </si>
  <si>
    <t>Samsung</t>
  </si>
  <si>
    <t>SAMSUNG 19" 997MB</t>
  </si>
  <si>
    <t>SAMSUNG 19" 940N TFT</t>
  </si>
  <si>
    <t>SAMSUNG 19" 940BF TFT</t>
  </si>
  <si>
    <t>SAMSUNG 19" 920N TFT</t>
  </si>
  <si>
    <t>SAMSUNG 19" 913N TFT</t>
  </si>
  <si>
    <t>SAMSUNG 19" 910T TFT</t>
  </si>
  <si>
    <t>SAMSUNG 17" 796MB</t>
  </si>
  <si>
    <t>SAMSUNG 17" 795DF GR/SV</t>
  </si>
  <si>
    <t>SAMSUNG 17" 795DF BL/SV</t>
  </si>
  <si>
    <t>SAMSUNG 17" 795DF</t>
  </si>
  <si>
    <t>SAMSUNG 17" 793DF BL/SV</t>
  </si>
  <si>
    <t>SAMSUNG 17" 793DF</t>
  </si>
  <si>
    <t>SAMSUNG 17" 740N TFT BL/SV</t>
  </si>
  <si>
    <t>SAMSUNG 17" 740BF TFT BL/SV</t>
  </si>
  <si>
    <t>SAMSUNG 17" 740B TFT BL/SV</t>
  </si>
  <si>
    <t>SAMSUNG 17" 730BF TFT BL/SV</t>
  </si>
  <si>
    <t>SAMSUNG 17" 720N TFT BL/SV</t>
  </si>
  <si>
    <t>SAMSUNG 17" 713N TFT BL/SV</t>
  </si>
  <si>
    <t>SAMSUNG 17" 710N TFT BL/SV</t>
  </si>
  <si>
    <t>SAMSUNG 17" 710MP TFT-TV</t>
  </si>
  <si>
    <t>SAMSUNG 17" 173P TFT blue</t>
  </si>
  <si>
    <t>SAMSUNG 17" 173P TFT black</t>
  </si>
  <si>
    <t>RELISYS</t>
  </si>
  <si>
    <t>RELISYS 15"  TFT TL565B</t>
  </si>
  <si>
    <t>PRESTIGIO</t>
  </si>
  <si>
    <t>PRESTIGIO 19" P392 TFT</t>
  </si>
  <si>
    <t>Philips</t>
  </si>
  <si>
    <t>PHILIPS 19" 109E50</t>
  </si>
  <si>
    <t>PHILIPS 17" 170V7FB TFT</t>
  </si>
  <si>
    <t>LG 19" L1919S-SF TFT SILVER/BLACK</t>
  </si>
  <si>
    <t>LG 17" L1718S TFT SILVER/BLACK</t>
  </si>
  <si>
    <t>BELINEA</t>
  </si>
  <si>
    <t>BELINEA 19"  TFT 10 1902 MM</t>
  </si>
  <si>
    <t>BELINEA 17"  TFT 10 1705 S1 SB</t>
  </si>
  <si>
    <t>Acer</t>
  </si>
  <si>
    <t>ACER 17" AL1717AS w/MM TFT</t>
  </si>
  <si>
    <t>ACER 17" AL1716SD TFT</t>
  </si>
  <si>
    <t>ADI</t>
  </si>
  <si>
    <t>19" ADI NH998</t>
  </si>
  <si>
    <t>17" ADI V79  BLACK</t>
  </si>
  <si>
    <t>17" ADI A707 TFT</t>
  </si>
  <si>
    <t>WIRELESS SWEEX PC CARD</t>
  </si>
  <si>
    <t>WIRELESS PCI LAN EDIMAX 54M</t>
  </si>
  <si>
    <t>WIRELESS PCI  TP-LINK TL WN551G 54MBPS</t>
  </si>
  <si>
    <t>Micronet</t>
  </si>
  <si>
    <t>WIRELESS OMNI AN. 9DB SP920MA</t>
  </si>
  <si>
    <t>Planet</t>
  </si>
  <si>
    <t>WIRELESS ACCESS POINT PLANET 5-PORT SW</t>
  </si>
  <si>
    <t>USB TRUST BLUETOOTH 2.0 BT-2210TP</t>
  </si>
  <si>
    <t>X-Micro</t>
  </si>
  <si>
    <t>USB TOPMAY BLUETOOTH</t>
  </si>
  <si>
    <t>USB SWEEX BLUETOOTH CLASS2</t>
  </si>
  <si>
    <t>USB SWEEX BLUETOOTH CLASS1</t>
  </si>
  <si>
    <t>SWITCH SWEEX 8-PORT</t>
  </si>
  <si>
    <t>SWITCH SWEEX 16-PORT</t>
  </si>
  <si>
    <t>SWITCH DIGITUS 2-PORT KVM MINI PS/2</t>
  </si>
  <si>
    <t>SWEEX PCI FIREWIRE CARD 2P+1P</t>
  </si>
  <si>
    <t>SWEEX EXT. MINI HUB 4 PORT USB2.0</t>
  </si>
  <si>
    <t>SWEEX BLUETOOTH CLASS II USB</t>
  </si>
  <si>
    <t>PCMCIA PLANET WL 802.11G</t>
  </si>
  <si>
    <t>D-Link</t>
  </si>
  <si>
    <t>PCMCIA ASUS WL-107 WLAN</t>
  </si>
  <si>
    <t>PANEL  ANTENA 12 DBI</t>
  </si>
  <si>
    <t>NAVLAKA KONEKTORA RJ45 YELLOW</t>
  </si>
  <si>
    <t>NAVLAKA KONEKTORA RJ45 RED</t>
  </si>
  <si>
    <t>NAVLAKA KONEKTORA RJ45 GREEN</t>
  </si>
  <si>
    <t>NAVLAKA KONEKTORA RJ45 GRAY</t>
  </si>
  <si>
    <t>NAVLAKA KONEKTORA RJ45 BLUE</t>
  </si>
  <si>
    <t>NAVLAKA KONEKTORA RJ45 BLACK</t>
  </si>
  <si>
    <t>MUSTEK BLUETOOTH HEADSET MBT-H120</t>
  </si>
  <si>
    <t>MUSTEK BLUETOOTH DONGLE MBT-D120</t>
  </si>
  <si>
    <t>KONEKTOR RJ-45</t>
  </si>
  <si>
    <t>ISDN SWEEX 128K PCI MODEM COLOGNE</t>
  </si>
  <si>
    <t>IP SHARER MICRONET SP861A</t>
  </si>
  <si>
    <t>54 MBPS SWEEX LAN PC-CARD</t>
  </si>
  <si>
    <t>100 MBIT SWEEX LAN REALTEK</t>
  </si>
  <si>
    <t>100 MBIT MICRONET INTEL DEC</t>
  </si>
  <si>
    <t>100 MBIT D-LINK DFE-530 TX LAN</t>
  </si>
  <si>
    <t>100 MBIT DIGITUS PCI LAN CARD</t>
  </si>
  <si>
    <t>MULTIFUNC. CANON PIXMA MP-830</t>
  </si>
  <si>
    <t>MULTIFUNC. CANON PIXMA MP-760</t>
  </si>
  <si>
    <t>MULTIFUNC. CANON PIXMA MP-530EE</t>
  </si>
  <si>
    <t>MULTIFUNC. CANON PIXMA MP-450EE</t>
  </si>
  <si>
    <t>MULTIFUNC. CANON PIXMA MP-160EE</t>
  </si>
  <si>
    <t>MULTIFUNC. CANON PIXMA MP-150</t>
  </si>
  <si>
    <t>MULTIFUNC. CANON MF-5770</t>
  </si>
  <si>
    <t>MULTIFUNC. BJ FAX CANON B-840</t>
  </si>
  <si>
    <t>MULTIFUNC. BJ FAX CANON B-820</t>
  </si>
  <si>
    <t>MULTIFUNC. BJ FAX CANON B-160</t>
  </si>
  <si>
    <t>MULTI CANON MPC-400</t>
  </si>
  <si>
    <t>MULTI CANON MF-3220EE</t>
  </si>
  <si>
    <t>MULTI CANON MF-3110</t>
  </si>
  <si>
    <t>UPS POWERMUST 800 USB</t>
  </si>
  <si>
    <t>UPS POWERMUST 600 USB</t>
  </si>
  <si>
    <t>UPS POWERMUST 600 offline</t>
  </si>
  <si>
    <t>UPS POWERMUST 400 USB</t>
  </si>
  <si>
    <t>UPS POWERMUST 400 offline</t>
  </si>
  <si>
    <t>UPS POWERMUST 2000 USB</t>
  </si>
  <si>
    <t>UPS POWERMUST 1400 USB</t>
  </si>
  <si>
    <t>UPS POWERMUST 1000 USB</t>
  </si>
  <si>
    <t>UPS POWERMUST 1000 offline</t>
  </si>
  <si>
    <t>UPS MUSTEK OFFICE 650</t>
  </si>
  <si>
    <t>UPS MUSTEK OFFICE 350</t>
  </si>
  <si>
    <t>UPS KME 1000 VA</t>
  </si>
  <si>
    <t>SWEEX ATX 650W GOLD</t>
  </si>
  <si>
    <t>SWEEX ATX 400W GOLD</t>
  </si>
  <si>
    <t>ATX 550W COOLER MASTER ACTIVE SLI</t>
  </si>
  <si>
    <t>ATX 450W VITO</t>
  </si>
  <si>
    <t>ATX 450W KME</t>
  </si>
  <si>
    <t>ATX 430W COOLER MASTER RS-430-PMSP</t>
  </si>
  <si>
    <t>ATX 430W COOLER MASTER RS430PCAPROH</t>
  </si>
  <si>
    <t>ATX 400W VITO</t>
  </si>
  <si>
    <t>ATX 380W COOLER MASTER RS-380-PMSP</t>
  </si>
  <si>
    <t>W3H00 PM740/60G5/512M/US 12.1''XGA</t>
  </si>
  <si>
    <t>NOTEBOOK NEC VERSA F-C250</t>
  </si>
  <si>
    <t>NOTEBOOK NEC I-SELECT F-M5410</t>
  </si>
  <si>
    <t>Fujitsu Siemens</t>
  </si>
  <si>
    <t>NOTEBOOK FUJITSU SIEMENS AMILO A1650G</t>
  </si>
  <si>
    <t>NOTEBOOK ACER TREVELMATE  2423 NWXMi</t>
  </si>
  <si>
    <t>NOTEBOOK ACER TREVELMATE  2413 NLMi</t>
  </si>
  <si>
    <t>A9T CPM390/60G4/512M/US</t>
  </si>
  <si>
    <t>A9T CPM380/40G4/256M/US</t>
  </si>
  <si>
    <t>A7V PM750/80G5/512M/US</t>
  </si>
  <si>
    <t>A7D TRMT32/1AG4/512M/US</t>
  </si>
  <si>
    <t>A6R CPM390/60G4/256M/US</t>
  </si>
  <si>
    <t>A6R CPM380/40G4/512M/US</t>
  </si>
  <si>
    <t>A-6B00 CPM380/60G4/512M/US</t>
  </si>
  <si>
    <t>A-6500 SPR30+/40G4/256M/US DVDRW DUAL</t>
  </si>
  <si>
    <t>A-6500 SPR30+/40G4/256M/US</t>
  </si>
  <si>
    <t>A-6000 TRMT32/60G4/512/US</t>
  </si>
  <si>
    <t>A-6000 SPR28+/40G4/256/US</t>
  </si>
  <si>
    <t>A-3H  CPM380/40G4/256/US DVD DUAL</t>
  </si>
  <si>
    <t>A-3H  CPM380/40G4/256/US COMBO</t>
  </si>
  <si>
    <t>QTEK</t>
  </si>
  <si>
    <t>PDA QTEK S200 SMART</t>
  </si>
  <si>
    <t>PDA QTEK 9100 SMART</t>
  </si>
  <si>
    <t>PDA QTEK 8500 SMART</t>
  </si>
  <si>
    <t>PDA ASUS A-636</t>
  </si>
  <si>
    <t>PDA ASUS A-632</t>
  </si>
  <si>
    <t>AMD K8 GIGABYTE GA-K8NS</t>
  </si>
  <si>
    <t>AMD K8 GIGABYTE GA-K8NF-9 ULTRA</t>
  </si>
  <si>
    <t>AMD K8 GIGABYTE GA-K8NF-9 RH</t>
  </si>
  <si>
    <t>AMD K8 GIGABYTE GA-K8NE-RH</t>
  </si>
  <si>
    <t>AMD K8 GIGABYTE GA-K8NE</t>
  </si>
  <si>
    <t>AMD K8 GIGABYTE GA-K8N51GMF-RH</t>
  </si>
  <si>
    <t>AMD K8 GIGABYTE GA-K8N51GMF-9</t>
  </si>
  <si>
    <t>AMD K8 ASUS K8V-X SE</t>
  </si>
  <si>
    <t>AMD K8 ASUS K8V-MX</t>
  </si>
  <si>
    <t>AMD K8 ASUS K8N</t>
  </si>
  <si>
    <t>AMD AM2 GIGABYTE GA-M55S-S3</t>
  </si>
  <si>
    <t>AMD A8 ASUS A8V-MX</t>
  </si>
  <si>
    <t>AMD A8 ASUS A8V</t>
  </si>
  <si>
    <t>AMD A8 ASUS A8S-X</t>
  </si>
  <si>
    <t>P-4 GIGABYTE GA 8VM800PMD</t>
  </si>
  <si>
    <t>P-4 GIGABYTE GA 8I945PL-GE-RH</t>
  </si>
  <si>
    <t>P-4 GIGABYTE GA 8I865GMK</t>
  </si>
  <si>
    <t>P-4 GIGABYTE GA 8I865GME</t>
  </si>
  <si>
    <t>Foxconn</t>
  </si>
  <si>
    <t>P-4 FOXCONN 661M3-G-6EL</t>
  </si>
  <si>
    <t>P-4 ASUS P5S800-VM</t>
  </si>
  <si>
    <t>P-4 ASUS P5GV-MX</t>
  </si>
  <si>
    <t>P-4 ASUS P5GPL-X</t>
  </si>
  <si>
    <t>P-4 ASUS P5GD1-VM LGA775</t>
  </si>
  <si>
    <t>INTEL CELERON D346 3.06 GHz BOX</t>
  </si>
  <si>
    <t>INTEL CELERON D345 3.06 GHz BOX</t>
  </si>
  <si>
    <t>INTEL CELERON 330J 2.667GHz BOX LGA 775</t>
  </si>
  <si>
    <t>INTEL CELERON 2.667GHz BOX LGA 775</t>
  </si>
  <si>
    <t>INTEL CELERON 2.5GHz BOX</t>
  </si>
  <si>
    <t>AMD</t>
  </si>
  <si>
    <t>AMD SEMPRON 3000 BOX Socket AM2</t>
  </si>
  <si>
    <t>AMD SEMPRON 3000 BOX Socket 754</t>
  </si>
  <si>
    <t>AMD SEMPRON 2800 BOX Socket AM2</t>
  </si>
  <si>
    <t>AMD SEMPRON 2800 BOX  754 64 bita</t>
  </si>
  <si>
    <t>AMD ATHLON 64 XP3200+ BOX 939</t>
  </si>
  <si>
    <t>AMD ATHLON 64 3000+ BOX S939</t>
  </si>
  <si>
    <t>AMD ATHLON 64 3000+ BOX AM2</t>
  </si>
  <si>
    <t>PC Igre</t>
  </si>
  <si>
    <t>XPROFESOR</t>
  </si>
  <si>
    <t>Microsoft</t>
  </si>
  <si>
    <t>WINDOWS XP PROF. 1PK SER LATIN LIP SP2</t>
  </si>
  <si>
    <t>WINDOWS XP HOME SER LATIN SP2 1PK OEM</t>
  </si>
  <si>
    <t>WINDOWS XP HOME EDTN ENG.3PK OEM CDW/SP1</t>
  </si>
  <si>
    <t>WINDOWS  2000 ENGLISH DISK KIT CD</t>
  </si>
  <si>
    <t>WIN XP PROF.ENGLISH DSP 30EI CD</t>
  </si>
  <si>
    <t>SVET DINOSAURUSA</t>
  </si>
  <si>
    <t>SVET BROJEVA</t>
  </si>
  <si>
    <t>SOFTWARE MS WORKS ST OEM</t>
  </si>
  <si>
    <t>SOFTWARE IS2005 OEM</t>
  </si>
  <si>
    <t>SIMULACIJA PRAKTICNOG DELA V.I.</t>
  </si>
  <si>
    <t>PROZOR U SVET - DIVLJE ZIVOTINJE</t>
  </si>
  <si>
    <t>PODVODNI SVET</t>
  </si>
  <si>
    <t>PC-G WORMS WORLD PARTY, SOLD OUT, UK</t>
  </si>
  <si>
    <t>PC-G WOODY WOODPACKER</t>
  </si>
  <si>
    <t>PC-G WARRIOR KINGS REMASTERED, XPLOSIV</t>
  </si>
  <si>
    <t>PC-G VAMPIRE MASQUERDE, XPLOSIV , UK</t>
  </si>
  <si>
    <t>PC-G UNREAL TOURNAMENT 2004 , UK</t>
  </si>
  <si>
    <t>PC-G UNREAL TOURNAMENT 2003 -BEST OF, UK</t>
  </si>
  <si>
    <t>PC-G TOTALLY COMBAT, UK</t>
  </si>
  <si>
    <t>PC-G TOTAL CLUB MANAGER 2005</t>
  </si>
  <si>
    <t>PC-G TOMB RAIDER 6:THE ANGEL OF DARKNESS</t>
  </si>
  <si>
    <t>PC-G TOMB RAIDER 4 LAST REV.  : S.O. UK</t>
  </si>
  <si>
    <t>PC-G TOMB RAIDER 3&amp;4 DOUBLE PACK,S.O.</t>
  </si>
  <si>
    <t>PC-G TOMB RAIDER 3 : S.O. UK</t>
  </si>
  <si>
    <t>PC-G TOMB RAIDER 1&amp;2 DOUBLE PACK</t>
  </si>
  <si>
    <t>PC-G TOM&amp;JERRY: FISTS OF FURY</t>
  </si>
  <si>
    <t>PC-G TOM CLANCY SPLINTER CELL, UK</t>
  </si>
  <si>
    <t>PC-G TOM CLANCY 3 PACK</t>
  </si>
  <si>
    <t>PC-G THREE KINGDOMS: FATE OF DRAGON</t>
  </si>
  <si>
    <t>PC-G THIEF: THE DARK PROJECT , S.O. UK</t>
  </si>
  <si>
    <t>PC-G THIEF 2: S.O. UK</t>
  </si>
  <si>
    <t>PC-G THIEF 1&amp;2 DOUBLE PACK, S.O. UK</t>
  </si>
  <si>
    <t>PC-G THE SIMS 2: OPEN FOR BUSINESS</t>
  </si>
  <si>
    <t>PC-G THE SIMS 2 NIGHTLIFE</t>
  </si>
  <si>
    <t>PC-G THE SIMS 2</t>
  </si>
  <si>
    <t>PC-G THE HOBBIT, SO, UK</t>
  </si>
  <si>
    <t>PC-G THE GREAT ART RACE</t>
  </si>
  <si>
    <t>PC-G TACTICAL OPS - REPLAY, UK</t>
  </si>
  <si>
    <t>PC-G SUPREME SNOWBOARDING, S.O., UK</t>
  </si>
  <si>
    <t>PC-G SUDDEN STRIKE RESSOURCE WAR</t>
  </si>
  <si>
    <t>PC-G STARSKY &amp; HUTCH, XPLOSIV, UK</t>
  </si>
  <si>
    <t>PC-G STARCRAFT &amp; BROODWAR, IM</t>
  </si>
  <si>
    <t>PC-G SOUL REAVER 2 : S. O. UK</t>
  </si>
  <si>
    <t>PC-G SOLDIERS: HEROES OF WORLD WAR II</t>
  </si>
  <si>
    <t>PC-G SOLDIER OF FORTUNE : XPLOSIV, UK</t>
  </si>
  <si>
    <t>PC-G SINBAD: LEGEND OF THE SEVEN SEAS</t>
  </si>
  <si>
    <t>PC-G SHREK 2 ACTIVITY CENTRE</t>
  </si>
  <si>
    <t>PC-G SHARK TALE: ACTIVITY CENTER</t>
  </si>
  <si>
    <t>PC-G SANTA CLAUS GOLD</t>
  </si>
  <si>
    <t>PC-G SACRED PLUS + SACRED UDP</t>
  </si>
  <si>
    <t>PC-G ROBIN HOOD LEGEND OF SHERWOOD  S.O.</t>
  </si>
  <si>
    <t>PC-G RISK 2 - REPLAY</t>
  </si>
  <si>
    <t>PC-G RALLISPORT CHALLENGE, XPLOSIV, UK</t>
  </si>
  <si>
    <t>PC-G QUAKE 2 : XPL UK</t>
  </si>
  <si>
    <t>PC-G PROJECT IGI: S.O. UK</t>
  </si>
  <si>
    <t>PC-G PROJECT IGI 2: COVERT STRIKE</t>
  </si>
  <si>
    <t>PC-G PRINCE OF PERSIA: THE SANDS OF TIME</t>
  </si>
  <si>
    <t>PC-G POLAR EXPRESS</t>
  </si>
  <si>
    <t>PC-G PIRATES OF THE CARIBBIEAN</t>
  </si>
  <si>
    <t>PC-G PAINKILLER</t>
  </si>
  <si>
    <t>PC-G NEVER WINTER NIGHTS</t>
  </si>
  <si>
    <t>PC-G NEED FOR SPEED: UNDERGROUND 2</t>
  </si>
  <si>
    <t>PC-G NBA LIVE 06 DVD</t>
  </si>
  <si>
    <t>PC-G MYST 3: EXILE</t>
  </si>
  <si>
    <t>PC-G MIGHT &amp; MAGIC VII: S.O. UK</t>
  </si>
  <si>
    <t>PC-G MIGHT &amp; MAGIC 9</t>
  </si>
  <si>
    <t>PC-G MIGHT &amp; MAGIC 8: S.O. UK</t>
  </si>
  <si>
    <t>PC-G MIDTOWN MADNESS: XPLOSIV, UK</t>
  </si>
  <si>
    <t>PC-G MICHAEL SHUMACHER WORLD TOUR KART</t>
  </si>
  <si>
    <t>PC-G MEDAL OF HONOR ALLIED ASSAULT W</t>
  </si>
  <si>
    <t>PC-G MATRIX ONLINE</t>
  </si>
  <si>
    <t>PC-G MASTER OF OLYMPUS ZEUS: S.O. UK</t>
  </si>
  <si>
    <t>PC-G MAGIC OF GATHERING: BATTLEGROUNDS</t>
  </si>
  <si>
    <t>PC-G LULA 3D</t>
  </si>
  <si>
    <t>PC-G LORD OF THE RINGS: BATTLE FOR ME2</t>
  </si>
  <si>
    <t>PC-G LORD OF THE RINGS RETURN OF THEKING</t>
  </si>
  <si>
    <t>PC-G LORD OF THE REALM 3, IM</t>
  </si>
  <si>
    <t>PC-G LINE OF SIGHT: VIETNAM-REPLAY, UK</t>
  </si>
  <si>
    <t>PC-G LEISURE SUIT LARRY: MAGNA CUM LAUDE</t>
  </si>
  <si>
    <t>PC-G LAW AND ORDER: DEAD ON THE MONEY</t>
  </si>
  <si>
    <t>PC-G INDUSTRY GIANT 2, S.O. UK</t>
  </si>
  <si>
    <t>PC-G ICE AGE 2: MELDOWN, IM</t>
  </si>
  <si>
    <t>PC-G HOOLIGANS: S.O. UK</t>
  </si>
  <si>
    <t>PC-G HITMAN: S.O. UK</t>
  </si>
  <si>
    <t>PC-G HITMAN 2: SILENT ASSASSIN, S.O. UK</t>
  </si>
  <si>
    <t>PC-G HIDDEN AND DANGEORUS 2</t>
  </si>
  <si>
    <t>PC-G HEROES OF MIGHT &amp; MAGIC 4</t>
  </si>
  <si>
    <t>PC-G HEROES OF MIGHT &amp; MAGIC 3, S.O. UK</t>
  </si>
  <si>
    <t>PC-G HAEGEMONIA : S.O. UK</t>
  </si>
  <si>
    <t>PC-G GUILD WARS, UK</t>
  </si>
  <si>
    <t>PC-G GTA DOUBLE PACK: S.O. UK</t>
  </si>
  <si>
    <t>PC-G GOTHIC 2</t>
  </si>
  <si>
    <t>PC-G FIFA MANAGER 2006</t>
  </si>
  <si>
    <t>PC-G FIFA 2006 DVD</t>
  </si>
  <si>
    <t>PC-G FIFA 2005</t>
  </si>
  <si>
    <t>PC-G FEAR, IM</t>
  </si>
  <si>
    <t>PC-G ERIC YOUNG`S SQUAD ASSAULT: WF</t>
  </si>
  <si>
    <t>PC-G ENTER THE MATRIX, BEST OF, UK</t>
  </si>
  <si>
    <t>PC-G ELDER SCROLLS 3</t>
  </si>
  <si>
    <t>PC-G EGYPT 3: THE FATE OF RAMSES</t>
  </si>
  <si>
    <t>PC-G DUNE 2000 : S.O. UK</t>
  </si>
  <si>
    <t>PC-G DISNEY WINNIE THE POOH:PRINT STUDIO</t>
  </si>
  <si>
    <t>PC-G DISNEY TOY STORY 2</t>
  </si>
  <si>
    <t>PC-G DISNEY TIGER`S HUNNY HUNT</t>
  </si>
  <si>
    <t>PC-G DISNEY THE CHRONICLES OF NARNIA</t>
  </si>
  <si>
    <t>PC-G DISNEY TARZAN</t>
  </si>
  <si>
    <t>PC-G DISNEY PRINCESS FASHION BOUTIQUE 2</t>
  </si>
  <si>
    <t>PC-G DISNEY PIGLET`S BIG GAME</t>
  </si>
  <si>
    <t>PC-G DISNEY PETER PAN: NEVERLAND T.Q.</t>
  </si>
  <si>
    <t>PC-G DISNEY PETER PAN: ADVENTURES IN NEV</t>
  </si>
  <si>
    <t>PC-G DISNEY PARTY TIME WITH WINNIE POOH</t>
  </si>
  <si>
    <t>PC-G DISNEY MONSTERS, INC. SCARE ISLAND</t>
  </si>
  <si>
    <t>PC-G DISNEY MONSTERS, INC. MONS. MISSION</t>
  </si>
  <si>
    <t>PC-G DISNEY MICKEY SAVES THE DAY</t>
  </si>
  <si>
    <t>PC-G DISNEY MAGIC ARTIST STUDIO</t>
  </si>
  <si>
    <t>PC-G DISNEY LION KING: OPERATION PRIDE</t>
  </si>
  <si>
    <t>PC-G DISNEY LILO&amp;STICH: TROUBLE IN PARAD</t>
  </si>
  <si>
    <t>PC-G DISNEY DONALD DUCK QUACK ATTACK</t>
  </si>
  <si>
    <t>PC-G DISNEY CINDERELLA`S ROYAL WEDDING</t>
  </si>
  <si>
    <t>PC-G DISNEY CINDERELLA`S DOLL`S HOUSE</t>
  </si>
  <si>
    <t>PC-G DISNEY CHICKEN LITTLE</t>
  </si>
  <si>
    <t>PC-G DISNEY BUZZ LIGHTYEAR OF STAR COMM</t>
  </si>
  <si>
    <t>PC-G DISNEY BROTHER BEAR</t>
  </si>
  <si>
    <t>PC-G DISNEY ALADIN IN NASIRA`S REVENGE</t>
  </si>
  <si>
    <t>PC-G DISNEY 102 DALMATIANS</t>
  </si>
  <si>
    <t>PC-G DIABLO: XPLOSIV , UK</t>
  </si>
  <si>
    <t>PC-G DIABLO 2 EXPANSION , IM</t>
  </si>
  <si>
    <t>PC-G DIABLO 2 , IM</t>
  </si>
  <si>
    <t>PC-G DEUS EX: S.O. UK</t>
  </si>
  <si>
    <t>PC-G DESPERADOS: WANTED DEAD OR ALIVE</t>
  </si>
  <si>
    <t>PC-G DARK FALL 2: LIGHTS OUT</t>
  </si>
  <si>
    <t>PC-G CRIME SCENE INVESTIGATION 2: DM</t>
  </si>
  <si>
    <t>PC-G CRIME SCENE INVESTIGATION</t>
  </si>
  <si>
    <t>PC-G CRAZY TAXI, XPLOSIV, UK</t>
  </si>
  <si>
    <t>PC-G CONFLICT DESERT STORM , S.O. UK</t>
  </si>
  <si>
    <t>PC-G COMMANDOS BEYOND CALL OF DUTY: S.O.</t>
  </si>
  <si>
    <t>PC-G COMMANDOS BEHIND ENEMY LINES&amp;BEYOND</t>
  </si>
  <si>
    <t>PC-G COMMANDOS BEHIND ENEMY LINES S.O.</t>
  </si>
  <si>
    <t>PC-G COMMANDOS 2: MAN OF COURAGE, S.O.</t>
  </si>
  <si>
    <t>PC-G CODENAME PANZERS - PHASE ONE</t>
  </si>
  <si>
    <t>PC-G CLIVE BARKERS UNDYING: S.O. UK</t>
  </si>
  <si>
    <t>PC-G CIVILIZATION II, S.O. ,UK</t>
  </si>
  <si>
    <t>PC-G CHAMPIONSHIP MANAGER 03/04</t>
  </si>
  <si>
    <t>PC-G CHAMPIONSHIP MANAGER 01/02 : S.O.</t>
  </si>
  <si>
    <t>PC-G C&amp;C GENERALS DELUXE</t>
  </si>
  <si>
    <t>PC-G BROKEN SWORD: S.O. UK</t>
  </si>
  <si>
    <t>PC-G BOILING POINT: ROAD TO HELL</t>
  </si>
  <si>
    <t>PC-G BLOOD OMEN 2: S.O. UK</t>
  </si>
  <si>
    <t>PC-G BLACK &amp; WHITE 2</t>
  </si>
  <si>
    <t>PC-G BLACK &amp; WHITE , S.O. UK</t>
  </si>
  <si>
    <t>PC-G BATTLEFIELD VIETNAM</t>
  </si>
  <si>
    <t>PC-G BATTLEFIELD 2: SPECIAL FORCES</t>
  </si>
  <si>
    <t>PC-G BATTLEFIELD 2 DVD</t>
  </si>
  <si>
    <t>PC-G BATTLEFIELD 1942 ANTHOLOGY</t>
  </si>
  <si>
    <t>PC-G BARBIE MERMAID, IM</t>
  </si>
  <si>
    <t>PC-G BARBIE HORSE ADVENTURES, IM</t>
  </si>
  <si>
    <t>PC-G AURA: FATE OF THE AGES</t>
  </si>
  <si>
    <t>PC-G ASCARON COLLECTION</t>
  </si>
  <si>
    <t>PC-G AMERICAN CONQUEST GOLD</t>
  </si>
  <si>
    <t>OFFICE 2003 BASIC OEM</t>
  </si>
  <si>
    <t>NIVEBIA SKOLICA</t>
  </si>
  <si>
    <t>NIVEBIA POLETARAC</t>
  </si>
  <si>
    <t>NIVEBIA MATEMATIKA KROZ IGRU</t>
  </si>
  <si>
    <t>NIVEBIA MALE MOZGALICE</t>
  </si>
  <si>
    <t>NIVEBIA KVIZOMANIA</t>
  </si>
  <si>
    <t>MALO SEOCE</t>
  </si>
  <si>
    <t>KVARK UPOTREBI KLIKERE ST</t>
  </si>
  <si>
    <t>KVARK UPOTREBI KLIKERE ML</t>
  </si>
  <si>
    <t>IVANA PRINCEZA</t>
  </si>
  <si>
    <t>IVANA</t>
  </si>
  <si>
    <t>IGRAJMO SE</t>
  </si>
  <si>
    <t>DRUZINA ZNANJA: MAGI</t>
  </si>
  <si>
    <t>CONTRAST PLAN PLUS 2006</t>
  </si>
  <si>
    <t>CONTACT TOOLS 4 - ENGLISH</t>
  </si>
  <si>
    <t>CONTACT ENGLISH FOR KIDS</t>
  </si>
  <si>
    <t>CARSTVO ZIVOTINJA ENCIK. O ZIVOTINJAMA</t>
  </si>
  <si>
    <t>21 VENETI MOJ LJUBIMAC</t>
  </si>
  <si>
    <t>PROJEKTOR CANON BEAMER XEED SX-50</t>
  </si>
  <si>
    <t>Barebone PC ASUS Vintage AE1</t>
  </si>
  <si>
    <t>WINDOW KIT A5-X SMALL</t>
  </si>
  <si>
    <t>TEL. SLUSALICA CANON 6 KIT EU</t>
  </si>
  <si>
    <t>SWEEX TRAVEL SURGE PROTECTOR C6</t>
  </si>
  <si>
    <t>SWEEX POWER SURGE PROTECTOR 7 OUTLETS</t>
  </si>
  <si>
    <t>SWEEX POWER SURGE PROTECTOR 6 OUTLETS</t>
  </si>
  <si>
    <t>SURGE PROTECTOR TRUST PW-3100</t>
  </si>
  <si>
    <t>ROPLA</t>
  </si>
  <si>
    <t>SURGE PROTECTOR PSBL 1.8 CB BLACK</t>
  </si>
  <si>
    <t>SURGE PROTECTOR PSB 1.8 CB BLUE</t>
  </si>
  <si>
    <t>SURGE PROTECTOR 6/5 M</t>
  </si>
  <si>
    <t>SURGE PROTECTOR 2020</t>
  </si>
  <si>
    <t>SURGE PROTECTOR 2010</t>
  </si>
  <si>
    <t>SURGE PROTECTOR 2000</t>
  </si>
  <si>
    <t>PS/2-USB NUMERICKA TASTATURA DIGITUS</t>
  </si>
  <si>
    <t>Labtec</t>
  </si>
  <si>
    <t>PRESENTER LABTEC 2.4 GHz</t>
  </si>
  <si>
    <t>POWER ADAPTER CANON CA-DC20E</t>
  </si>
  <si>
    <t>LAMPA COOLER MASTER AURORA UV PURPL</t>
  </si>
  <si>
    <t>LAMPA COOLER MASTER AURORA RED</t>
  </si>
  <si>
    <t>LAMPA COOLER MASTER AURORA PURPL</t>
  </si>
  <si>
    <t>KONFEKCIJA TORBICA CD 48 BLACK</t>
  </si>
  <si>
    <t>KONFEKCIJA STO CENTRA VL</t>
  </si>
  <si>
    <t>KONFEKCIJA  PREKR 17" LCD</t>
  </si>
  <si>
    <t>KONFEKCIJA  KASNA</t>
  </si>
  <si>
    <t>KONFEKCIJA  CD 24KOM Y</t>
  </si>
  <si>
    <t>KNJIGA WINDOWS XP &amp; OFFICE 2003</t>
  </si>
  <si>
    <t>KIT DIG. VID. START. CANON DVK-301</t>
  </si>
  <si>
    <t>KALKULATOR CANON WS-1210T</t>
  </si>
  <si>
    <t>KALKULATOR CANON P1-DTSII</t>
  </si>
  <si>
    <t>KALKULATOR CANON MP1211-LTS</t>
  </si>
  <si>
    <t>KALKULATOR CANON MP120-LTS</t>
  </si>
  <si>
    <t>KALKULATOR CANON LS-12PC</t>
  </si>
  <si>
    <t>KALKULATOR CANON LS-120PC</t>
  </si>
  <si>
    <t>KALKULATOR CANON CC-810 BLUE</t>
  </si>
  <si>
    <t>Hewlett Packard</t>
  </si>
  <si>
    <t>INK PAPIR HP HS16</t>
  </si>
  <si>
    <t>INK PAPIR HP HP18</t>
  </si>
  <si>
    <t>HDD RACK EXT DIGITUS 5.25" USB</t>
  </si>
  <si>
    <t>HDD RACK EXT DIGITUS 3.5" SATA/USB</t>
  </si>
  <si>
    <t>HDD RACK EXT DIGITUS 2.5" USB</t>
  </si>
  <si>
    <t>HDD RACK CMASTER 3.5" USB XCR.RX-3HA S</t>
  </si>
  <si>
    <t>HDD RACK CMASTER 3.5" USB XCR.RX-3HA B</t>
  </si>
  <si>
    <t>HDD RACK CMASTER 3.5" SATA XCR.RX-3SBS</t>
  </si>
  <si>
    <t>HDD RACK CMASTER 3.5" SATA XCR.RX-3SBB</t>
  </si>
  <si>
    <t>FOTO PAPIR PLUS CANON PP-101D A4</t>
  </si>
  <si>
    <t>FOTO PAPIR CANON SG-101S TWIN-PACK</t>
  </si>
  <si>
    <t>FOTO PAPIR CANON SG-101S BOGOF</t>
  </si>
  <si>
    <t>FOTO PAPIR CANON SG-101 A4BOGOF</t>
  </si>
  <si>
    <t>FOTO PAPIR CANON SG-101 A4</t>
  </si>
  <si>
    <t>FOTO PAPIR CANON SG-101</t>
  </si>
  <si>
    <t>FOTO PAPIR CANON PR-101BOGOF</t>
  </si>
  <si>
    <t>FOTO PAPIR CANON PR-101A4 BOGOF</t>
  </si>
  <si>
    <t>FOTO PAPIR CANON PR-101</t>
  </si>
  <si>
    <t>FOTO PAPIR CANON PP-101S TWIN-PACK</t>
  </si>
  <si>
    <t>FOTO PAPIR CANON PP-101S</t>
  </si>
  <si>
    <t>FOTO PAPIR CANON PP-101D</t>
  </si>
  <si>
    <t>FOTO PAPIR CANON PP-101A4 BOGOF</t>
  </si>
  <si>
    <t>FOTO PAPIR CANON PP-101A4</t>
  </si>
  <si>
    <t>FOTO PAPIR CANON PP-101</t>
  </si>
  <si>
    <t>FOTO PAPIR CANON MP-101A4 BOGOF</t>
  </si>
  <si>
    <t>FOTO PAPIR CANON MP-101A4 (50B.)</t>
  </si>
  <si>
    <t>FOTO PAPIR CANON MP-101A4</t>
  </si>
  <si>
    <t>FOTO PAPIR CANON KP72IP</t>
  </si>
  <si>
    <t>FOTO PAPIR CANON KP36IP</t>
  </si>
  <si>
    <t>FOTO PAPIR CANON KP108IP</t>
  </si>
  <si>
    <t>FOTO PAPIR CANON HR-101 (50Bl)</t>
  </si>
  <si>
    <t>FOTO PAPIR CANON GP-501 A4 100sh</t>
  </si>
  <si>
    <t>FOTO PAPIR CANON GP-501 4x6 BOGOF</t>
  </si>
  <si>
    <t>FOTO PAPIR CANON GP-501 4x6 100sh</t>
  </si>
  <si>
    <t>FOTO PAPIR CANON GP-401A4 BOGOF</t>
  </si>
  <si>
    <t>FOTO PAPIR CANON GP-401A4</t>
  </si>
  <si>
    <t>FOTO PAPIR CANON GP-401</t>
  </si>
  <si>
    <t>FIOKA  6V ZA BINGO</t>
  </si>
  <si>
    <t>FEEDER ASF-5501</t>
  </si>
  <si>
    <t>VARTA</t>
  </si>
  <si>
    <t>CHARGER VARTA EASY ENERGY</t>
  </si>
  <si>
    <t>Case Logic</t>
  </si>
  <si>
    <t>CASE LOGIC NYLON QPB1</t>
  </si>
  <si>
    <t>CASE LOGIC NYLON DCB4</t>
  </si>
  <si>
    <t>CASE LOGIC NYLON DC24</t>
  </si>
  <si>
    <t>CASE LOGIC KOSKIN DIGITAL BAG US50</t>
  </si>
  <si>
    <t>CASE LOGIC CAMERA CASE TBC1</t>
  </si>
  <si>
    <t>CASE LOGIC CAMERA BAG TSC1B</t>
  </si>
  <si>
    <t>CASE LOGIC CAMERA BAG TBC5</t>
  </si>
  <si>
    <t>CASE LOGIC CAMERA BAG TBC4</t>
  </si>
  <si>
    <t>CASE LOGIC CAMERA BAG QPB4</t>
  </si>
  <si>
    <t>CASE LOGIC CAMERA BAG QPB3</t>
  </si>
  <si>
    <t>CASE DIGITUS FOR CD/DVD 48 SHORT</t>
  </si>
  <si>
    <t>CARRYING CASE PRESTIGIO</t>
  </si>
  <si>
    <t>BATTERY VARTA EASY ENERGY  HR6 2700 mAh</t>
  </si>
  <si>
    <t>BATTERY VARTA EASY ENERGY  HR6 190</t>
  </si>
  <si>
    <t>BATERIJA CANON NB-4L</t>
  </si>
  <si>
    <t>BATERIJA CANON NB-3L</t>
  </si>
  <si>
    <t>BATERIJA CANON NB-2LH</t>
  </si>
  <si>
    <t>BATERIJA CANON BP-2L14</t>
  </si>
  <si>
    <t>USB MUSTEK SCAN EXPRESS A3</t>
  </si>
  <si>
    <t>USB MUSTEK SCAN EXP. 1248 UB</t>
  </si>
  <si>
    <t>USB MUSTEK BEAR PAW 2448 TA+</t>
  </si>
  <si>
    <t>USB MUSTEK BEAR PAW 2448 CS+</t>
  </si>
  <si>
    <t>USB MUSTEK BEAR PAW 1200 CU+</t>
  </si>
  <si>
    <t>USB CANON LIDE-60</t>
  </si>
  <si>
    <t>USB CANON LIDE-25</t>
  </si>
  <si>
    <t>USB CANON CS-4200F</t>
  </si>
  <si>
    <t>PHOTO PRINTER CANON CP-600</t>
  </si>
  <si>
    <t>PHOTO PRINTER CANON CP-500</t>
  </si>
  <si>
    <t>PHOTO PRINTER CANON CP-400</t>
  </si>
  <si>
    <t>MULTI FAX CANON L-220</t>
  </si>
  <si>
    <t>MULTI FAX CANON L-120</t>
  </si>
  <si>
    <t>MULTI FAX CANON L-100</t>
  </si>
  <si>
    <t>LASERSKI CANON LBP-5000</t>
  </si>
  <si>
    <t>LASERSKI CANON LBP-3200</t>
  </si>
  <si>
    <t>LASERSKI CANON LBP-2900</t>
  </si>
  <si>
    <t>LASERSKI CANON COLOR LBP-5200</t>
  </si>
  <si>
    <t>LASERJET HP 1020</t>
  </si>
  <si>
    <t>LASERJET HP 1018</t>
  </si>
  <si>
    <t>INK-JET CANON PIXMA IX-4000</t>
  </si>
  <si>
    <t>INK-JET CANON PIXMA IP-90</t>
  </si>
  <si>
    <t>INK-JET CANON PIXMA IP-6600D</t>
  </si>
  <si>
    <t>INK-JET CANON PIXMA IP-6220D</t>
  </si>
  <si>
    <t>INK-JET CANON PIXMA IP-6210D</t>
  </si>
  <si>
    <t>INK-JET CANON PIXMA IP-5200</t>
  </si>
  <si>
    <t>INK-JET CANON PIXMA IP-4300</t>
  </si>
  <si>
    <t>INK-JET CANON PIXMA IP-4200</t>
  </si>
  <si>
    <t>INK-JET CANON PIXMA IP-2200</t>
  </si>
  <si>
    <t>INK-JET CANON PIXMA IP-1600</t>
  </si>
  <si>
    <t>INK-JET CANON PIXMA IP-1500</t>
  </si>
  <si>
    <t>INK-JET CANON I-990</t>
  </si>
  <si>
    <t>USB LOGITECH INTERNET PRO BLACK US</t>
  </si>
  <si>
    <t>PS/2 TRUST KB-2100E US MULTIMEDIA</t>
  </si>
  <si>
    <t>PS/2 TRUST KB-1150 US MULTIMEDIA</t>
  </si>
  <si>
    <t>PS/2 TRUST KB-1120 US</t>
  </si>
  <si>
    <t>PS/2 SWEEX SW-20 US</t>
  </si>
  <si>
    <t>PS/2 SWEEX SW-10 YU</t>
  </si>
  <si>
    <t>PS/2 SWEEX SW-10</t>
  </si>
  <si>
    <t>PS/2 SWEEX OFFICE-LINE US</t>
  </si>
  <si>
    <t>PS/2 SWEEX OFFICE-LINE SILVER YU</t>
  </si>
  <si>
    <t>PS/2 SWEEX OFFICE-LINE SILVER US</t>
  </si>
  <si>
    <t>PS/2 SWEEX OFFICE-LINE BLACK YU</t>
  </si>
  <si>
    <t>PS/2 SWEEX MULTIMEDIA BLACK US</t>
  </si>
  <si>
    <t>PS/2 OEM US</t>
  </si>
  <si>
    <t>PS/2 LOGITECH VALUE KEYBOARD BLACK US</t>
  </si>
  <si>
    <t>PS/2 LOGITECH SET EX 110 WL YU</t>
  </si>
  <si>
    <t>PS/2 LOGITECH INTERNET PRO WHITE US</t>
  </si>
  <si>
    <t>PS/2 LOGITECH INTERNET PRO BLACK YU</t>
  </si>
  <si>
    <t>PS/2 LOGITECH INTERNET PRO BLACK WL US</t>
  </si>
  <si>
    <t>PS/2 LOGITECH DELUXE KEYBOARD BLACK US</t>
  </si>
  <si>
    <t>PS/2 LABTEC UF WIRELESS DESKTOP YU+MOUSE</t>
  </si>
  <si>
    <t>PS/2 LABTEC UF KEYBOARD</t>
  </si>
  <si>
    <t>PS/2 LABTEC STANDARD PLUS BLACK</t>
  </si>
  <si>
    <t>PS/2 KME KB-2101 PUSX Black</t>
  </si>
  <si>
    <t>PS/2 KME KB-2101 PUSG  WHITE</t>
  </si>
  <si>
    <t>PS/2 KB+MIS KME KF-3701+MV323</t>
  </si>
  <si>
    <t>PS/2 KB+MIS A4TECH KBS-2348RP</t>
  </si>
  <si>
    <t>PS/2 KB+MIS A4TECH KBS-2150 ZPR YU</t>
  </si>
  <si>
    <t>PS/2 INTERNET HRDW VALUE PAK</t>
  </si>
  <si>
    <t>PS/2 A4TECH KBS-27 YU</t>
  </si>
  <si>
    <t>BASIC BLACK VALUE PACK PS2 OEM</t>
  </si>
  <si>
    <t>Panasonic</t>
  </si>
  <si>
    <t>TELEFON PANASONIC KX-TG 8100</t>
  </si>
  <si>
    <t>TELEFON PANASONIC KX-TG 7100</t>
  </si>
  <si>
    <t>TELEFON PANASONIC KX-TG 1100</t>
  </si>
  <si>
    <t>TELEFON KX-T2375</t>
  </si>
  <si>
    <t>TELEFON KX-T2371</t>
  </si>
  <si>
    <t>Motorola</t>
  </si>
  <si>
    <t>TELEFON DECT MOTOROLA ME 4056-1</t>
  </si>
  <si>
    <t>TELEFON DECT MOTOROLA ME 4052-2</t>
  </si>
  <si>
    <t>TELEFON DECT MOTOROLA ME 4052-1</t>
  </si>
  <si>
    <t>TELEFON DECT MOTOROLA ME 4050-1</t>
  </si>
  <si>
    <t>CARTRIDGE HP B/C 51645A</t>
  </si>
  <si>
    <t>TONER SAMSUNG ML1520 1000</t>
  </si>
  <si>
    <t>TONER SAMSUNG ML1520</t>
  </si>
  <si>
    <t>TONER HPC-4096A</t>
  </si>
  <si>
    <t>TONER HP HTNQ1339A HP4300</t>
  </si>
  <si>
    <t>TONER HP C9723A</t>
  </si>
  <si>
    <t>TONER HP C4096A</t>
  </si>
  <si>
    <t>TONER HP C3909A</t>
  </si>
  <si>
    <t>TONER HP C3903A</t>
  </si>
  <si>
    <t>TONER CANON FX-4</t>
  </si>
  <si>
    <t>TONER CANON FX-2</t>
  </si>
  <si>
    <t>TONER CANON EP-32</t>
  </si>
  <si>
    <t>TONER CANON EP-27</t>
  </si>
  <si>
    <t>TONER CANON EP-25</t>
  </si>
  <si>
    <t>TONER CANON CRG 707Y</t>
  </si>
  <si>
    <t>TONER CANON CRG 707M</t>
  </si>
  <si>
    <t>TONER CANON CRG 707C</t>
  </si>
  <si>
    <t>TONER CANON CRG 707B</t>
  </si>
  <si>
    <t>TONER CANON CRG 701L MAGENT/2000</t>
  </si>
  <si>
    <t>TONER CANON CRG 701L CYAN/2000</t>
  </si>
  <si>
    <t>TONER CANON CRG 701 YELLOW/4000</t>
  </si>
  <si>
    <t>TONER CANON CRG 701 MAGENT/4000</t>
  </si>
  <si>
    <t>TONER CANON CRG 701 CYAN/4000</t>
  </si>
  <si>
    <t>TONER CANON CRG 701 BLACK/4000</t>
  </si>
  <si>
    <t>TONER CANON 703</t>
  </si>
  <si>
    <t>INK-TANK CANON PGI-5BK</t>
  </si>
  <si>
    <t>INK-TANK CANON CLI-8Y</t>
  </si>
  <si>
    <t>INK-TANK CANON CLI-8PM</t>
  </si>
  <si>
    <t>INK-TANK CANON CLI-8PC</t>
  </si>
  <si>
    <t>INK-TANK CANON CLI-8M</t>
  </si>
  <si>
    <t>INK-TANK CANON CLI-8c</t>
  </si>
  <si>
    <t>INK-TANK CANON CLI-8bk</t>
  </si>
  <si>
    <t>CARTRIDGE HP C1823D</t>
  </si>
  <si>
    <t>CARTRIDGE HP 51625AE</t>
  </si>
  <si>
    <t>CARTRIDGE CANON T</t>
  </si>
  <si>
    <t>CARTRIDGE CANON PG-40 BLACK</t>
  </si>
  <si>
    <t>CARTRIDGE CANON MP20N</t>
  </si>
  <si>
    <t>CARTRIDGE CANON FX-3</t>
  </si>
  <si>
    <t>CARTRIDGE CANON FX-10</t>
  </si>
  <si>
    <t>CARTRIDGE CANON CL-52 PHOTO</t>
  </si>
  <si>
    <t>CARTRIDGE CANON CL-41 COLOR</t>
  </si>
  <si>
    <t>CARTRIDGE CANON BX-3</t>
  </si>
  <si>
    <t>CARTRIDGE CANON BJI-643 B</t>
  </si>
  <si>
    <t>CARTRIDGE CANON BJI-642 B</t>
  </si>
  <si>
    <t>CARTRIDGE CANON BJI-201 Y</t>
  </si>
  <si>
    <t>CARTRIDGE CANON BJI-201 M</t>
  </si>
  <si>
    <t>CARTRIDGE CANON BJI-201 C</t>
  </si>
  <si>
    <t>CARTRIDGE CANON BJI-201 B</t>
  </si>
  <si>
    <t>CARTRIDGE CANON BCI-6Y</t>
  </si>
  <si>
    <t>CARTRIDGE CANON BCI-6RED</t>
  </si>
  <si>
    <t>CARTRIDGE CANON BCI-6PM</t>
  </si>
  <si>
    <t>CARTRIDGE CANON BCI-6PC</t>
  </si>
  <si>
    <t>CARTRIDGE CANON BCI-6M</t>
  </si>
  <si>
    <t>CARTRIDGE CANON BCI-6G</t>
  </si>
  <si>
    <t>CARTRIDGE CANON BCI-6C</t>
  </si>
  <si>
    <t>CARTRIDGE CANON BCI-6BK</t>
  </si>
  <si>
    <t>CARTRIDGE CANON BCI-61 COLOR</t>
  </si>
  <si>
    <t>CARTRIDGE CANON BCI-3EY</t>
  </si>
  <si>
    <t>CARTRIDGE CANON BCI-3EM</t>
  </si>
  <si>
    <t>CARTRIDGE CANON BCI-3EC</t>
  </si>
  <si>
    <t>CARTRIDGE CANON BCI-3EBK</t>
  </si>
  <si>
    <t>CARTRIDGE CANON BCI-24 COLOR</t>
  </si>
  <si>
    <t>CARTRIDGE CANON BCI-24 BLACK</t>
  </si>
  <si>
    <t>CARTRIDGE CANON BCI-16 CL</t>
  </si>
  <si>
    <t>CARTRIDGE CANON BCI-15 BLACK</t>
  </si>
  <si>
    <t>CARTRIDGE CANON BCI-11BK</t>
  </si>
  <si>
    <t>CARTRIDGE CANON BCI-11 C</t>
  </si>
  <si>
    <t>CARTRIDGE CANON BC-21</t>
  </si>
  <si>
    <t>CARTRIDGE CANON BC-12 E</t>
  </si>
  <si>
    <t>CARTRIDGE CANON BC-11 E</t>
  </si>
  <si>
    <t>CARTRIDGE CANON BC-06 PH</t>
  </si>
  <si>
    <t>CARTRIDGE CANON BC-05</t>
  </si>
  <si>
    <t>VOLAN LOGITECH FORMULA VIBRATION FB USB</t>
  </si>
  <si>
    <t>PCI SWEEX 5.1</t>
  </si>
  <si>
    <t>Creative</t>
  </si>
  <si>
    <t>CREATIVE AUDIGY SE BULK</t>
  </si>
  <si>
    <t>5.1 TRUST SC-5100</t>
  </si>
  <si>
    <t>SWEEX 5.1 HOME THEATRE SET 1100WATT</t>
  </si>
  <si>
    <t>Altec Lansing</t>
  </si>
  <si>
    <t>SLUSALICE YO-302 WHITE-E</t>
  </si>
  <si>
    <t>SLUSALICE YO-302 ORANGE-E</t>
  </si>
  <si>
    <t>SLUSALICE YO-302 GREEN-E</t>
  </si>
  <si>
    <t>SLUSALICE YO-302 BLUE-E</t>
  </si>
  <si>
    <t>SLUSALICE YO-203 BLUE</t>
  </si>
  <si>
    <t>US Blaster</t>
  </si>
  <si>
    <t>SLUSALICE US.-BL.390</t>
  </si>
  <si>
    <t>SLUSALICE TRUST HS-2200</t>
  </si>
  <si>
    <t>SLUSALICE TRUST HS-2100</t>
  </si>
  <si>
    <t>SLUSALICE TRUST HS-1150P RETRACTABLE</t>
  </si>
  <si>
    <t>SLUSALICE TRUST HS-0150P RETRACTABLE EAR</t>
  </si>
  <si>
    <t>STAR</t>
  </si>
  <si>
    <t>SLUSALICE STAR DM-61</t>
  </si>
  <si>
    <t>SLUSALICE STAR DM-16</t>
  </si>
  <si>
    <t>SLUSALICE ALTEC LANSING AHS515E</t>
  </si>
  <si>
    <t>SLUSALICE ALTEC LANSING AHS322E</t>
  </si>
  <si>
    <t>SLUSALICE ALTEC LANSING AHS212E</t>
  </si>
  <si>
    <t>SLUSALICE ALTEC LANSING AHP-512 IE</t>
  </si>
  <si>
    <t>SLUSALICE ALTEC LANSING AHP-512</t>
  </si>
  <si>
    <t>SLUSALICE ALTEC LANSING AHP223E</t>
  </si>
  <si>
    <t>SLUSALICE ALTEC LANSING AHP-212 IE</t>
  </si>
  <si>
    <t>SLUSALICE ALTEC LANSING AHP-212</t>
  </si>
  <si>
    <t>SLUSALICE ALTEC LANSING AHP122E</t>
  </si>
  <si>
    <t>SLUSALICE ALTEC LANS. AHS-602 IE</t>
  </si>
  <si>
    <t>SLUSALICE ALTEC LANS. AHP-712 IE</t>
  </si>
  <si>
    <t>SLUSALICE AHS-502 IE</t>
  </si>
  <si>
    <t>SLUSALICE AHS-302 USBE</t>
  </si>
  <si>
    <t>SLUSALICE AHS-202 IE</t>
  </si>
  <si>
    <t>SLUSALICE A4TECH RHP-5P8</t>
  </si>
  <si>
    <t>PORTABLE ALTEC  LANS. INMOTION</t>
  </si>
  <si>
    <t>Teac</t>
  </si>
  <si>
    <t>5.1 TEAC PM-1800</t>
  </si>
  <si>
    <t>MICROLAB</t>
  </si>
  <si>
    <t>5.1 MICROLAB M500II 28 RMS BLACK</t>
  </si>
  <si>
    <t>5.1 MICROLAB M-1000B 71 RMS SILVER</t>
  </si>
  <si>
    <t>5.1 ALTEC LANSING 151 IE</t>
  </si>
  <si>
    <t>4.1 ALTEC LANSING AVS-500-B</t>
  </si>
  <si>
    <t>4.1 ALTEC LANSING 4100</t>
  </si>
  <si>
    <t>2.1 KME SS-4518 Black</t>
  </si>
  <si>
    <t>2.1 KME SS-4514</t>
  </si>
  <si>
    <t>2.1 ALTEC LANSING VS4221E</t>
  </si>
  <si>
    <t>2.1 ALTEC LANSING VS4121</t>
  </si>
  <si>
    <t>2.1 ALTEC LANSING VS3121</t>
  </si>
  <si>
    <t>2.1 ALTEC LANSING VS2321E</t>
  </si>
  <si>
    <t>2.1 ALTEC LANSING VS2221</t>
  </si>
  <si>
    <t>2.1 ALTEC LANSING FX6021</t>
  </si>
  <si>
    <t>2.1 ALTEC LANSING FX4021</t>
  </si>
  <si>
    <t>2.1 ALTEC LANSING AVS-300-B</t>
  </si>
  <si>
    <t>2.1 ALTEC LANSING ATP-3</t>
  </si>
  <si>
    <t>2.1 ALTEC LANSING 2100</t>
  </si>
  <si>
    <t>2.1 ALTEC LANSING 121IE</t>
  </si>
  <si>
    <t>2.1 ALTEC LANSING 121</t>
  </si>
  <si>
    <t>2.0 TRUST SP-2750P USB</t>
  </si>
  <si>
    <t>2.0 TRUST SP-2200</t>
  </si>
  <si>
    <t>2.0 KME SP-1600 Black</t>
  </si>
  <si>
    <t>2.0 ALTEC LANSING VS2320E</t>
  </si>
  <si>
    <t>2.0 ALTEC LANSING VS2220E</t>
  </si>
  <si>
    <t>2.0 ALTEC LANSING USB NOTEBOOK XT1</t>
  </si>
  <si>
    <t>2.0 ALTEC LANSING MX5020</t>
  </si>
  <si>
    <t>2.0 ALTEC LANSING 120IE</t>
  </si>
  <si>
    <t>150W OEM SPEAKER PMPO BLACK</t>
  </si>
  <si>
    <t>VREDNOST(din.)</t>
  </si>
  <si>
    <t>VREDNOST(din.)
bez PDV</t>
  </si>
  <si>
    <t>MPCena (din.)</t>
  </si>
  <si>
    <t>Da li je A broja</t>
  </si>
  <si>
    <t>ISNUMBER</t>
  </si>
  <si>
    <t>Čokolada</t>
  </si>
  <si>
    <t>Kola</t>
  </si>
  <si>
    <t>Keks</t>
  </si>
  <si>
    <t>Sok</t>
  </si>
  <si>
    <t>Zelena polja popuniti brojevima od 0 do 10 sa korakom promene 0,5.</t>
  </si>
  <si>
    <t>Žuta polja popuniti brojevima od 1 do 61 sa korakom promene 3.</t>
  </si>
  <si>
    <t>zad. 1</t>
  </si>
  <si>
    <t>zad. 2</t>
  </si>
  <si>
    <t>zad. 3</t>
  </si>
  <si>
    <t>Apsolutna vrednost razlike zelene i žute ćelije (D4-D3,...)</t>
  </si>
  <si>
    <t>zad. 4</t>
  </si>
  <si>
    <t>Kvadratni koren broja X (žuta kolona)</t>
  </si>
  <si>
    <t>X</t>
  </si>
  <si>
    <t>Z</t>
  </si>
  <si>
    <t>Koristeći kombinciju relativnog i apsolutnog adresiranja, napraviti tablicu množenja</t>
  </si>
  <si>
    <t>Mreža unutar tablice treba da bude od isprekidanih linija.</t>
  </si>
  <si>
    <t>zad.1</t>
  </si>
  <si>
    <t>zad.2</t>
  </si>
  <si>
    <t>zad.3</t>
  </si>
  <si>
    <t>Za tabelu dole, podesite širinu kolona na 4, a visinu vrsta na 21.</t>
  </si>
  <si>
    <t>Poreska stopa iznosi 10% za mlečne proizvode a 20% za sve ostale proizvode.</t>
  </si>
  <si>
    <t>Sve vrednosti koje računate, formatirajte da se prikazuju sa dve decimale, sa uključenim odvajanjem hiljadarki.</t>
  </si>
  <si>
    <t>Kolone K i M formatirajte tako da se prikazuju procenti.</t>
  </si>
  <si>
    <t>zad. 5</t>
  </si>
  <si>
    <t>Izračunajte sva tražena polja. U zaglavlju, u komentarima su date formule.</t>
  </si>
  <si>
    <t>Prod.1</t>
  </si>
  <si>
    <t>Prod.2</t>
  </si>
  <si>
    <t>Prod.3</t>
  </si>
  <si>
    <t>Prod.4</t>
  </si>
  <si>
    <t>zad. 6</t>
  </si>
  <si>
    <t>"Povlačenjem podataka" popunite naredna polja:</t>
  </si>
  <si>
    <t>Nab. vr. robe je:</t>
  </si>
  <si>
    <t>Iznos poreza je:</t>
  </si>
  <si>
    <t>Prod. vr. robe je:</t>
  </si>
  <si>
    <t>K.mleko</t>
  </si>
  <si>
    <t>zad. 7</t>
  </si>
  <si>
    <t>Formule treba da važe u celoj tabeli. Isključite prikazivanje nultih vrednosti.</t>
  </si>
  <si>
    <t>Pera DOO</t>
  </si>
  <si>
    <t>TD</t>
  </si>
  <si>
    <t>Nab. cena</t>
  </si>
  <si>
    <t>Nova prod. Cena</t>
  </si>
  <si>
    <t>Popis robe sa nivelacijom cena</t>
  </si>
  <si>
    <t>Podesite horizontalnu orjentaciju papira A4.</t>
  </si>
  <si>
    <t>zad.4</t>
  </si>
  <si>
    <t>zad.5</t>
  </si>
  <si>
    <t>Računopolagač,</t>
  </si>
  <si>
    <t>zad.6</t>
  </si>
  <si>
    <t>NOVU CENU UVEĆATI 7%</t>
  </si>
  <si>
    <t>Za tabelu gore, podesite visinu vrsta na 17.</t>
  </si>
  <si>
    <t>N-ti koren broja X zaokružen na dve decimale (N je u ćeliji B7)</t>
  </si>
  <si>
    <r>
      <t>x</t>
    </r>
    <r>
      <rPr>
        <b/>
        <vertAlign val="superscript"/>
        <sz val="14"/>
        <color theme="2" tint="-9.9978637043366805E-2"/>
        <rFont val="Times New Roman"/>
        <family val="1"/>
        <charset val="238"/>
      </rPr>
      <t>n</t>
    </r>
  </si>
  <si>
    <t>N je u ćeliji B6</t>
  </si>
  <si>
    <t>"Zamrznuti" prve tri vrste i prve tri kolone.</t>
  </si>
  <si>
    <t>Koristite apsolutnu referencu za kurs evra kako se ta adresa ne bi menjala kada kopirate formulu.</t>
  </si>
  <si>
    <t xml:space="preserve">Na sajtu Narodne banke Srbije proverite srednji kurs svih valuta i ažurirajte kursnu listu (žute ćelije). </t>
  </si>
  <si>
    <t>Proverite da li se ažurirao cenovnik u donjoj tabeli nakon promene kursa.</t>
  </si>
  <si>
    <r>
      <t xml:space="preserve">Napravite kopiju ovog radnog lista (move or copy...) i preimenujte ga u </t>
    </r>
    <r>
      <rPr>
        <b/>
        <i/>
        <sz val="10"/>
        <color indexed="10"/>
        <rFont val="Arial"/>
        <family val="2"/>
        <charset val="238"/>
      </rPr>
      <t>Amerika</t>
    </r>
    <r>
      <rPr>
        <sz val="10"/>
        <color indexed="10"/>
        <rFont val="Arial"/>
        <family val="2"/>
        <charset val="238"/>
      </rPr>
      <t xml:space="preserve">. Na radnom listu </t>
    </r>
    <r>
      <rPr>
        <b/>
        <i/>
        <sz val="10"/>
        <color indexed="10"/>
        <rFont val="Arial"/>
        <family val="2"/>
        <charset val="238"/>
      </rPr>
      <t>Amerika</t>
    </r>
    <r>
      <rPr>
        <sz val="10"/>
        <color indexed="10"/>
        <rFont val="Arial"/>
        <family val="2"/>
        <charset val="238"/>
      </rPr>
      <t xml:space="preserve"> obrišite kolone</t>
    </r>
    <r>
      <rPr>
        <b/>
        <i/>
        <sz val="10"/>
        <color indexed="10"/>
        <rFont val="Arial"/>
        <family val="2"/>
        <charset val="238"/>
      </rPr>
      <t xml:space="preserve"> A,B,C.</t>
    </r>
  </si>
  <si>
    <t>"Zamrznite" prvih 9 vrsta.</t>
  </si>
  <si>
    <r>
      <t>Na radnom listu Amerika, zamenite znak € sa $. Izračunajte ponovo cene u dinarima tako što</t>
    </r>
    <r>
      <rPr>
        <b/>
        <sz val="10"/>
        <color indexed="10"/>
        <rFont val="Arial"/>
        <family val="2"/>
        <charset val="238"/>
      </rPr>
      <t xml:space="preserve"> "vučete" kurs $ sa drugog radnog lista</t>
    </r>
    <r>
      <rPr>
        <sz val="10"/>
        <color indexed="10"/>
        <rFont val="Arial"/>
        <family val="2"/>
      </rPr>
      <t>.</t>
    </r>
  </si>
  <si>
    <t>Korelacija / Napomena</t>
  </si>
  <si>
    <t>Obrisati kolaone A i B i podesiti da se tablica štampa na jednoj strani</t>
  </si>
  <si>
    <t>Naziv kupca:</t>
  </si>
  <si>
    <t>Adresa kupca:</t>
  </si>
  <si>
    <t>Mesto:</t>
  </si>
  <si>
    <t>Tekući račun:</t>
  </si>
  <si>
    <t>PIB:</t>
  </si>
  <si>
    <t>Matični broj:</t>
  </si>
  <si>
    <t>Prodavnica:</t>
  </si>
  <si>
    <t>Račun broj:</t>
  </si>
  <si>
    <t>Mesto izdavanja računa:</t>
  </si>
  <si>
    <t>, datum:</t>
  </si>
  <si>
    <t>Promet obavljen: po otpremnici br.</t>
  </si>
  <si>
    <t>, od:</t>
  </si>
  <si>
    <t>Broj fiskalnog isečka:</t>
  </si>
  <si>
    <t>Redni broj</t>
  </si>
  <si>
    <t>Jed. mere</t>
  </si>
  <si>
    <t>Cena</t>
  </si>
  <si>
    <t>Vrednost</t>
  </si>
  <si>
    <t>Rabat [%]</t>
  </si>
  <si>
    <t>Iznos rabata</t>
  </si>
  <si>
    <t>Poreska osnovica</t>
  </si>
  <si>
    <t>Stopa PDV</t>
  </si>
  <si>
    <t>Iznos PDV</t>
  </si>
  <si>
    <t>Ukupna nak. za plaćanje</t>
  </si>
  <si>
    <t>MPC</t>
  </si>
  <si>
    <t>I</t>
  </si>
  <si>
    <t>Primljen avans:</t>
  </si>
  <si>
    <t>Razlika:</t>
  </si>
  <si>
    <t>II</t>
  </si>
  <si>
    <t>III</t>
  </si>
  <si>
    <t>Ukupno I+II:</t>
  </si>
  <si>
    <t>Uslovi plaćanja.</t>
  </si>
  <si>
    <t>Valuta:</t>
  </si>
  <si>
    <t>Za prekoračenje valute zaračunavamo 8% kamate.</t>
  </si>
  <si>
    <t>Reklamacije po ovom računu se primaju u roku od 3 dana.</t>
  </si>
  <si>
    <t>M.P.</t>
  </si>
  <si>
    <t>U slučaju spora nadležan je sud u Kragujevcu.</t>
  </si>
  <si>
    <t>(Robu i račun preuzeo)</t>
  </si>
  <si>
    <t>(Fakturisao)</t>
  </si>
  <si>
    <t>Svega po stopi 10% :</t>
  </si>
  <si>
    <t>Svega po stopi 20% :</t>
  </si>
  <si>
    <t>Apsolutna vrednost razlike zelene i žute ćelije (D3-D2,...)</t>
  </si>
  <si>
    <t>Zaokruzi broj A na dve decimale</t>
  </si>
  <si>
    <t>Format Cells</t>
  </si>
  <si>
    <t>Ouzeti M-L i analizirati razliku</t>
  </si>
  <si>
    <t>M-L kolona</t>
  </si>
  <si>
    <r>
      <t>IZRAČUNATI
(A+3B)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</rPr>
      <t>/</t>
    </r>
    <r>
      <rPr>
        <sz val="10"/>
        <rFont val="Symbol"/>
        <family val="1"/>
        <charset val="2"/>
      </rPr>
      <t>Ö(2A-5)</t>
    </r>
  </si>
  <si>
    <t>"SLIV"  DOO</t>
  </si>
  <si>
    <t>Adresa: Vožda Karađorđa BB, Paraćin</t>
  </si>
  <si>
    <t>PIB: 196262408</t>
  </si>
  <si>
    <t>160-77779-77</t>
  </si>
</sst>
</file>

<file path=xl/styles.xml><?xml version="1.0" encoding="utf-8"?>
<styleSheet xmlns="http://schemas.openxmlformats.org/spreadsheetml/2006/main">
  <numFmts count="2">
    <numFmt numFmtId="164" formatCode="#,##0.0000_ ;\-#,##0.0000\ "/>
    <numFmt numFmtId="165" formatCode="#,##0.00_ ;\-#,##0.00\ "/>
  </numFmts>
  <fonts count="57">
    <font>
      <sz val="10"/>
      <name val="Arial"/>
      <charset val="161"/>
    </font>
    <font>
      <b/>
      <sz val="14"/>
      <name val="Arial"/>
      <family val="2"/>
    </font>
    <font>
      <sz val="14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</font>
    <font>
      <sz val="10"/>
      <color indexed="13"/>
      <name val="Arial"/>
      <family val="2"/>
    </font>
    <font>
      <b/>
      <sz val="10"/>
      <color indexed="13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</font>
    <font>
      <sz val="11"/>
      <color theme="1"/>
      <name val="Calibri"/>
      <family val="2"/>
      <scheme val="minor"/>
    </font>
    <font>
      <b/>
      <sz val="20"/>
      <color theme="1" tint="0.34998626667073579"/>
      <name val="Times New Roman"/>
      <family val="1"/>
    </font>
    <font>
      <b/>
      <sz val="11"/>
      <color rgb="FFFA7D00"/>
      <name val="Calibri"/>
      <family val="2"/>
      <scheme val="minor"/>
    </font>
    <font>
      <b/>
      <sz val="14"/>
      <color theme="2" tint="-9.9978637043366805E-2"/>
      <name val="Times New Roman"/>
      <family val="1"/>
    </font>
    <font>
      <b/>
      <sz val="11"/>
      <color rgb="FFFA7D00"/>
      <name val="Times New Roman"/>
      <family val="1"/>
    </font>
    <font>
      <b/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indexed="13"/>
      <name val="Arial"/>
      <family val="2"/>
      <charset val="238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b/>
      <vertAlign val="superscript"/>
      <sz val="14"/>
      <color theme="2" tint="-9.9978637043366805E-2"/>
      <name val="Times New Roman"/>
      <family val="1"/>
      <charset val="238"/>
    </font>
    <font>
      <sz val="10"/>
      <color rgb="FF92D050"/>
      <name val="Arial"/>
      <family val="2"/>
    </font>
    <font>
      <sz val="12"/>
      <color rgb="FF92D050"/>
      <name val="Arial"/>
      <family val="2"/>
    </font>
    <font>
      <b/>
      <sz val="10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charset val="161"/>
    </font>
    <font>
      <b/>
      <sz val="12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0"/>
      <name val="Arial"/>
      <family val="2"/>
      <charset val="238"/>
    </font>
    <font>
      <sz val="10"/>
      <name val="Symbol"/>
      <family val="1"/>
      <charset val="2"/>
    </font>
    <font>
      <b/>
      <sz val="26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0" fontId="7" fillId="0" borderId="0"/>
    <xf numFmtId="0" fontId="6" fillId="0" borderId="0"/>
    <xf numFmtId="0" fontId="6" fillId="0" borderId="0"/>
    <xf numFmtId="0" fontId="12" fillId="0" borderId="0"/>
    <xf numFmtId="0" fontId="14" fillId="2" borderId="1" applyNumberFormat="0" applyAlignment="0" applyProtection="0"/>
    <xf numFmtId="0" fontId="44" fillId="0" borderId="0"/>
  </cellStyleXfs>
  <cellXfs count="244"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4" fontId="0" fillId="0" borderId="0" xfId="0" applyNumberFormat="1"/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4" fontId="2" fillId="0" borderId="0" xfId="0" applyNumberFormat="1" applyFont="1"/>
    <xf numFmtId="0" fontId="3" fillId="0" borderId="0" xfId="0" applyFont="1" applyBorder="1" applyAlignment="1">
      <alignment wrapText="1"/>
    </xf>
    <xf numFmtId="0" fontId="0" fillId="0" borderId="8" xfId="0" applyBorder="1" applyProtection="1">
      <protection locked="0"/>
    </xf>
    <xf numFmtId="0" fontId="6" fillId="0" borderId="10" xfId="0" applyFont="1" applyBorder="1"/>
    <xf numFmtId="0" fontId="6" fillId="0" borderId="10" xfId="0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10" xfId="0" applyNumberFormat="1" applyFont="1" applyBorder="1"/>
    <xf numFmtId="1" fontId="0" fillId="0" borderId="0" xfId="0" applyNumberFormat="1"/>
    <xf numFmtId="0" fontId="0" fillId="5" borderId="10" xfId="0" applyFill="1" applyBorder="1" applyAlignment="1">
      <alignment wrapText="1"/>
    </xf>
    <xf numFmtId="0" fontId="0" fillId="6" borderId="10" xfId="0" applyFill="1" applyBorder="1"/>
    <xf numFmtId="0" fontId="9" fillId="7" borderId="10" xfId="0" applyFont="1" applyFill="1" applyBorder="1" applyAlignment="1">
      <alignment wrapText="1"/>
    </xf>
    <xf numFmtId="0" fontId="9" fillId="7" borderId="1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/>
    <xf numFmtId="0" fontId="10" fillId="0" borderId="0" xfId="0" applyFont="1" applyAlignment="1">
      <alignment wrapText="1"/>
    </xf>
    <xf numFmtId="0" fontId="10" fillId="0" borderId="0" xfId="0" applyFont="1"/>
    <xf numFmtId="0" fontId="12" fillId="0" borderId="0" xfId="4"/>
    <xf numFmtId="0" fontId="15" fillId="8" borderId="1" xfId="5" applyFont="1" applyFill="1"/>
    <xf numFmtId="0" fontId="15" fillId="8" borderId="1" xfId="5" applyFont="1" applyFill="1" applyAlignment="1">
      <alignment horizontal="right"/>
    </xf>
    <xf numFmtId="4" fontId="0" fillId="0" borderId="8" xfId="0" applyNumberFormat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4" fontId="5" fillId="3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10" xfId="0" applyFont="1" applyFill="1" applyBorder="1" applyAlignment="1" applyProtection="1">
      <alignment horizontal="center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5" fillId="3" borderId="10" xfId="0" applyNumberFormat="1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7" fillId="0" borderId="0" xfId="2" applyFont="1"/>
    <xf numFmtId="0" fontId="18" fillId="0" borderId="0" xfId="2" applyFont="1"/>
    <xf numFmtId="0" fontId="6" fillId="0" borderId="0" xfId="2"/>
    <xf numFmtId="0" fontId="18" fillId="0" borderId="10" xfId="2" applyFont="1" applyBorder="1" applyAlignment="1">
      <alignment horizontal="center" vertical="center" wrapText="1"/>
    </xf>
    <xf numFmtId="164" fontId="21" fillId="0" borderId="10" xfId="2" applyNumberFormat="1" applyFont="1" applyBorder="1" applyAlignment="1">
      <alignment horizontal="center"/>
    </xf>
    <xf numFmtId="165" fontId="21" fillId="0" borderId="10" xfId="2" applyNumberFormat="1" applyFont="1" applyBorder="1" applyAlignment="1">
      <alignment horizontal="center"/>
    </xf>
    <xf numFmtId="0" fontId="6" fillId="0" borderId="8" xfId="2" applyBorder="1"/>
    <xf numFmtId="0" fontId="6" fillId="9" borderId="8" xfId="2" applyFill="1" applyBorder="1"/>
    <xf numFmtId="22" fontId="6" fillId="9" borderId="0" xfId="2" applyNumberFormat="1" applyFill="1"/>
    <xf numFmtId="0" fontId="22" fillId="0" borderId="0" xfId="2" applyFont="1"/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6" fillId="0" borderId="0" xfId="2" applyAlignment="1">
      <alignment horizontal="center"/>
    </xf>
    <xf numFmtId="0" fontId="6" fillId="0" borderId="10" xfId="2" applyBorder="1"/>
    <xf numFmtId="4" fontId="6" fillId="0" borderId="0" xfId="2" applyNumberFormat="1"/>
    <xf numFmtId="2" fontId="6" fillId="0" borderId="0" xfId="2" applyNumberFormat="1"/>
    <xf numFmtId="0" fontId="25" fillId="10" borderId="1" xfId="5" applyFont="1" applyFill="1" applyAlignment="1">
      <alignment horizontal="center"/>
    </xf>
    <xf numFmtId="0" fontId="25" fillId="13" borderId="1" xfId="5" applyFont="1" applyFill="1" applyAlignment="1">
      <alignment horizontal="center"/>
    </xf>
    <xf numFmtId="0" fontId="12" fillId="0" borderId="0" xfId="4" applyFont="1"/>
    <xf numFmtId="0" fontId="16" fillId="2" borderId="1" xfId="5" applyFont="1" applyAlignment="1">
      <alignment horizontal="center"/>
    </xf>
    <xf numFmtId="0" fontId="16" fillId="2" borderId="1" xfId="5" applyNumberFormat="1" applyFont="1" applyAlignment="1">
      <alignment horizontal="center"/>
    </xf>
    <xf numFmtId="3" fontId="16" fillId="2" borderId="1" xfId="5" applyNumberFormat="1" applyFont="1" applyAlignment="1">
      <alignment horizontal="center"/>
    </xf>
    <xf numFmtId="0" fontId="15" fillId="0" borderId="15" xfId="5" applyFont="1" applyFill="1" applyBorder="1"/>
    <xf numFmtId="0" fontId="15" fillId="0" borderId="14" xfId="5" applyFont="1" applyFill="1" applyBorder="1"/>
    <xf numFmtId="0" fontId="26" fillId="0" borderId="0" xfId="0" applyFont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12" borderId="20" xfId="0" applyFill="1" applyBorder="1"/>
    <xf numFmtId="0" fontId="0" fillId="12" borderId="21" xfId="0" applyFill="1" applyBorder="1"/>
    <xf numFmtId="0" fontId="0" fillId="14" borderId="16" xfId="0" applyFill="1" applyBorder="1"/>
    <xf numFmtId="0" fontId="0" fillId="12" borderId="22" xfId="0" applyFill="1" applyBorder="1"/>
    <xf numFmtId="0" fontId="0" fillId="12" borderId="23" xfId="0" applyFill="1" applyBorder="1"/>
    <xf numFmtId="0" fontId="0" fillId="12" borderId="22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4" borderId="16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26" fillId="0" borderId="0" xfId="0" applyFont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0" fillId="0" borderId="10" xfId="0" applyBorder="1"/>
    <xf numFmtId="0" fontId="26" fillId="5" borderId="10" xfId="0" applyFont="1" applyFill="1" applyBorder="1" applyAlignment="1">
      <alignment wrapText="1"/>
    </xf>
    <xf numFmtId="4" fontId="0" fillId="5" borderId="10" xfId="0" applyNumberFormat="1" applyFill="1" applyBorder="1" applyAlignment="1">
      <alignment wrapText="1"/>
    </xf>
    <xf numFmtId="4" fontId="0" fillId="6" borderId="10" xfId="0" applyNumberFormat="1" applyFill="1" applyBorder="1"/>
    <xf numFmtId="10" fontId="0" fillId="5" borderId="10" xfId="0" applyNumberFormat="1" applyFill="1" applyBorder="1" applyAlignment="1">
      <alignment wrapText="1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0" xfId="0" applyFont="1" applyAlignment="1"/>
    <xf numFmtId="0" fontId="31" fillId="0" borderId="0" xfId="0" applyFont="1"/>
    <xf numFmtId="4" fontId="29" fillId="0" borderId="10" xfId="0" applyNumberFormat="1" applyFont="1" applyBorder="1"/>
    <xf numFmtId="0" fontId="21" fillId="0" borderId="0" xfId="0" applyFont="1"/>
    <xf numFmtId="0" fontId="32" fillId="7" borderId="10" xfId="0" applyFont="1" applyFill="1" applyBorder="1" applyAlignment="1">
      <alignment wrapText="1"/>
    </xf>
    <xf numFmtId="0" fontId="32" fillId="7" borderId="10" xfId="0" applyFont="1" applyFill="1" applyBorder="1" applyAlignment="1">
      <alignment horizontal="center" wrapText="1"/>
    </xf>
    <xf numFmtId="4" fontId="32" fillId="7" borderId="10" xfId="0" applyNumberFormat="1" applyFont="1" applyFill="1" applyBorder="1" applyAlignment="1">
      <alignment horizontal="center" wrapText="1"/>
    </xf>
    <xf numFmtId="4" fontId="32" fillId="7" borderId="10" xfId="0" applyNumberFormat="1" applyFont="1" applyFill="1" applyBorder="1" applyAlignment="1">
      <alignment wrapText="1"/>
    </xf>
    <xf numFmtId="4" fontId="21" fillId="0" borderId="0" xfId="0" applyNumberFormat="1" applyFont="1"/>
    <xf numFmtId="4" fontId="4" fillId="3" borderId="11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/>
    <xf numFmtId="0" fontId="35" fillId="0" borderId="0" xfId="0" applyFont="1" applyBorder="1" applyAlignment="1">
      <alignment wrapText="1"/>
    </xf>
    <xf numFmtId="4" fontId="0" fillId="0" borderId="18" xfId="0" applyNumberFormat="1" applyBorder="1"/>
    <xf numFmtId="0" fontId="28" fillId="0" borderId="0" xfId="0" applyFont="1" applyAlignment="1">
      <alignment horizontal="left"/>
    </xf>
    <xf numFmtId="0" fontId="2" fillId="0" borderId="0" xfId="0" applyFont="1" applyBorder="1" applyAlignment="1" applyProtection="1"/>
    <xf numFmtId="4" fontId="27" fillId="0" borderId="33" xfId="0" applyNumberFormat="1" applyFont="1" applyBorder="1"/>
    <xf numFmtId="4" fontId="4" fillId="3" borderId="34" xfId="0" applyNumberFormat="1" applyFont="1" applyFill="1" applyBorder="1" applyAlignment="1">
      <alignment horizontal="center"/>
    </xf>
    <xf numFmtId="0" fontId="37" fillId="0" borderId="0" xfId="4" applyFont="1"/>
    <xf numFmtId="0" fontId="25" fillId="13" borderId="35" xfId="5" applyFont="1" applyFill="1" applyBorder="1" applyAlignment="1">
      <alignment horizontal="center"/>
    </xf>
    <xf numFmtId="0" fontId="25" fillId="10" borderId="35" xfId="5" applyFont="1" applyFill="1" applyBorder="1" applyAlignment="1">
      <alignment horizontal="center"/>
    </xf>
    <xf numFmtId="0" fontId="15" fillId="8" borderId="36" xfId="5" applyFont="1" applyFill="1" applyBorder="1" applyAlignment="1">
      <alignment horizontal="right"/>
    </xf>
    <xf numFmtId="0" fontId="12" fillId="0" borderId="10" xfId="4" applyBorder="1" applyAlignment="1">
      <alignment horizontal="right"/>
    </xf>
    <xf numFmtId="0" fontId="27" fillId="0" borderId="0" xfId="2" applyFont="1"/>
    <xf numFmtId="4" fontId="6" fillId="0" borderId="10" xfId="2" applyNumberFormat="1" applyBorder="1"/>
    <xf numFmtId="0" fontId="39" fillId="10" borderId="0" xfId="2" applyFont="1" applyFill="1"/>
    <xf numFmtId="0" fontId="40" fillId="10" borderId="0" xfId="2" applyFont="1" applyFill="1"/>
    <xf numFmtId="2" fontId="39" fillId="10" borderId="0" xfId="2" applyNumberFormat="1" applyFont="1" applyFill="1"/>
    <xf numFmtId="4" fontId="39" fillId="10" borderId="0" xfId="2" applyNumberFormat="1" applyFont="1" applyFill="1"/>
    <xf numFmtId="0" fontId="6" fillId="10" borderId="13" xfId="2" applyFill="1" applyBorder="1" applyAlignment="1">
      <alignment horizontal="center" vertical="center"/>
    </xf>
    <xf numFmtId="2" fontId="6" fillId="10" borderId="10" xfId="2" applyNumberFormat="1" applyFill="1" applyBorder="1" applyAlignment="1">
      <alignment horizontal="center" vertical="center"/>
    </xf>
    <xf numFmtId="4" fontId="6" fillId="10" borderId="10" xfId="2" applyNumberFormat="1" applyFill="1" applyBorder="1" applyAlignment="1">
      <alignment horizontal="center" vertical="center"/>
    </xf>
    <xf numFmtId="4" fontId="6" fillId="10" borderId="10" xfId="2" applyNumberFormat="1" applyFill="1" applyBorder="1" applyAlignment="1">
      <alignment horizontal="center" vertical="center" wrapText="1"/>
    </xf>
    <xf numFmtId="0" fontId="6" fillId="0" borderId="0" xfId="2" applyFill="1" applyBorder="1" applyAlignment="1">
      <alignment horizontal="center"/>
    </xf>
    <xf numFmtId="0" fontId="6" fillId="0" borderId="0" xfId="2" applyFill="1" applyBorder="1"/>
    <xf numFmtId="0" fontId="23" fillId="0" borderId="0" xfId="2" applyFont="1" applyBorder="1" applyAlignment="1">
      <alignment wrapText="1"/>
    </xf>
    <xf numFmtId="0" fontId="24" fillId="0" borderId="0" xfId="2" applyFont="1" applyAlignment="1">
      <alignment wrapText="1"/>
    </xf>
    <xf numFmtId="0" fontId="6" fillId="13" borderId="10" xfId="2" applyFill="1" applyBorder="1" applyAlignment="1">
      <alignment horizontal="left"/>
    </xf>
    <xf numFmtId="0" fontId="6" fillId="13" borderId="10" xfId="2" applyFill="1" applyBorder="1" applyAlignment="1">
      <alignment horizontal="center"/>
    </xf>
    <xf numFmtId="0" fontId="6" fillId="13" borderId="10" xfId="2" applyFill="1" applyBorder="1"/>
    <xf numFmtId="0" fontId="6" fillId="0" borderId="10" xfId="2" applyNumberFormat="1" applyBorder="1"/>
    <xf numFmtId="0" fontId="6" fillId="0" borderId="10" xfId="0" applyNumberFormat="1" applyFont="1" applyBorder="1"/>
    <xf numFmtId="0" fontId="6" fillId="0" borderId="10" xfId="0" applyNumberFormat="1" applyFont="1" applyBorder="1" applyProtection="1">
      <protection locked="0"/>
    </xf>
    <xf numFmtId="0" fontId="4" fillId="3" borderId="34" xfId="0" applyNumberFormat="1" applyFont="1" applyFill="1" applyBorder="1" applyAlignment="1">
      <alignment horizontal="center"/>
    </xf>
    <xf numFmtId="0" fontId="0" fillId="0" borderId="0" xfId="0" applyNumberFormat="1"/>
    <xf numFmtId="0" fontId="0" fillId="3" borderId="34" xfId="0" applyNumberForma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45" fillId="0" borderId="0" xfId="6" applyFont="1" applyAlignment="1" applyProtection="1">
      <alignment horizontal="left" wrapText="1"/>
    </xf>
    <xf numFmtId="0" fontId="45" fillId="0" borderId="37" xfId="6" applyFont="1" applyBorder="1" applyAlignment="1" applyProtection="1">
      <alignment horizontal="center" wrapText="1"/>
    </xf>
    <xf numFmtId="0" fontId="45" fillId="0" borderId="38" xfId="6" applyFont="1" applyBorder="1" applyAlignment="1" applyProtection="1">
      <alignment horizontal="center" wrapText="1"/>
    </xf>
    <xf numFmtId="0" fontId="45" fillId="0" borderId="38" xfId="6" applyFont="1" applyBorder="1" applyAlignment="1" applyProtection="1">
      <alignment horizontal="left" wrapText="1"/>
    </xf>
    <xf numFmtId="0" fontId="44" fillId="0" borderId="39" xfId="6" applyBorder="1" applyProtection="1"/>
    <xf numFmtId="0" fontId="44" fillId="0" borderId="0" xfId="6" applyProtection="1"/>
    <xf numFmtId="0" fontId="6" fillId="0" borderId="0" xfId="6" applyFont="1" applyAlignment="1" applyProtection="1">
      <alignment horizontal="left" wrapText="1"/>
    </xf>
    <xf numFmtId="0" fontId="48" fillId="0" borderId="0" xfId="6" applyFont="1" applyAlignment="1" applyProtection="1">
      <alignment horizontal="left" wrapText="1"/>
    </xf>
    <xf numFmtId="0" fontId="47" fillId="0" borderId="0" xfId="6" applyFont="1" applyAlignment="1" applyProtection="1">
      <alignment horizontal="left" wrapText="1"/>
    </xf>
    <xf numFmtId="0" fontId="45" fillId="0" borderId="0" xfId="6" applyFont="1" applyAlignment="1" applyProtection="1">
      <alignment horizontal="center" wrapText="1"/>
    </xf>
    <xf numFmtId="0" fontId="47" fillId="0" borderId="43" xfId="6" applyFont="1" applyBorder="1" applyAlignment="1" applyProtection="1">
      <alignment horizontal="right" wrapText="1"/>
    </xf>
    <xf numFmtId="0" fontId="47" fillId="0" borderId="44" xfId="6" applyFont="1" applyBorder="1" applyAlignment="1" applyProtection="1">
      <alignment horizontal="right" wrapText="1"/>
    </xf>
    <xf numFmtId="0" fontId="45" fillId="0" borderId="44" xfId="6" applyFont="1" applyBorder="1" applyAlignment="1" applyProtection="1">
      <alignment horizontal="center" wrapText="1"/>
    </xf>
    <xf numFmtId="0" fontId="45" fillId="0" borderId="45" xfId="6" applyFont="1" applyBorder="1" applyAlignment="1" applyProtection="1">
      <alignment horizontal="center" wrapText="1"/>
    </xf>
    <xf numFmtId="0" fontId="6" fillId="0" borderId="0" xfId="6" applyFont="1" applyAlignment="1" applyProtection="1">
      <alignment horizontal="right"/>
    </xf>
    <xf numFmtId="0" fontId="6" fillId="0" borderId="0" xfId="6" applyFont="1" applyAlignment="1" applyProtection="1">
      <alignment horizontal="left"/>
    </xf>
    <xf numFmtId="0" fontId="6" fillId="0" borderId="0" xfId="6" applyFont="1" applyBorder="1" applyProtection="1"/>
    <xf numFmtId="0" fontId="6" fillId="0" borderId="0" xfId="6" applyFont="1" applyProtection="1"/>
    <xf numFmtId="49" fontId="6" fillId="0" borderId="46" xfId="6" applyNumberFormat="1" applyFont="1" applyBorder="1" applyAlignment="1" applyProtection="1">
      <alignment horizontal="center"/>
      <protection locked="0"/>
    </xf>
    <xf numFmtId="49" fontId="6" fillId="0" borderId="46" xfId="6" applyNumberFormat="1" applyFont="1" applyBorder="1" applyProtection="1">
      <protection locked="0"/>
    </xf>
    <xf numFmtId="0" fontId="6" fillId="16" borderId="48" xfId="6" applyFont="1" applyFill="1" applyBorder="1" applyAlignment="1" applyProtection="1">
      <alignment horizontal="center" vertical="center" wrapText="1"/>
    </xf>
    <xf numFmtId="0" fontId="36" fillId="16" borderId="48" xfId="6" applyFont="1" applyFill="1" applyBorder="1" applyAlignment="1" applyProtection="1">
      <alignment horizontal="center" vertical="center" wrapText="1"/>
    </xf>
    <xf numFmtId="0" fontId="49" fillId="0" borderId="48" xfId="6" applyFont="1" applyBorder="1" applyAlignment="1" applyProtection="1">
      <alignment horizontal="center"/>
    </xf>
    <xf numFmtId="0" fontId="49" fillId="0" borderId="48" xfId="6" applyFont="1" applyBorder="1" applyProtection="1">
      <protection locked="0"/>
    </xf>
    <xf numFmtId="4" fontId="49" fillId="0" borderId="48" xfId="6" applyNumberFormat="1" applyFont="1" applyBorder="1" applyProtection="1">
      <protection locked="0"/>
    </xf>
    <xf numFmtId="4" fontId="49" fillId="0" borderId="48" xfId="6" applyNumberFormat="1" applyFont="1" applyBorder="1" applyProtection="1">
      <protection hidden="1"/>
    </xf>
    <xf numFmtId="4" fontId="49" fillId="0" borderId="48" xfId="6" applyNumberFormat="1" applyFont="1" applyBorder="1" applyProtection="1"/>
    <xf numFmtId="10" fontId="49" fillId="0" borderId="48" xfId="6" applyNumberFormat="1" applyFont="1" applyBorder="1" applyProtection="1">
      <protection locked="0"/>
    </xf>
    <xf numFmtId="2" fontId="49" fillId="0" borderId="48" xfId="6" applyNumberFormat="1" applyFont="1" applyBorder="1" applyAlignment="1" applyProtection="1">
      <alignment horizontal="right"/>
      <protection locked="0"/>
    </xf>
    <xf numFmtId="0" fontId="49" fillId="0" borderId="0" xfId="6" applyFont="1" applyProtection="1"/>
    <xf numFmtId="0" fontId="44" fillId="0" borderId="47" xfId="6" applyBorder="1" applyProtection="1"/>
    <xf numFmtId="4" fontId="6" fillId="0" borderId="48" xfId="6" applyNumberFormat="1" applyFont="1" applyFill="1" applyBorder="1" applyAlignment="1" applyProtection="1">
      <alignment horizontal="right"/>
      <protection hidden="1"/>
    </xf>
    <xf numFmtId="4" fontId="6" fillId="0" borderId="48" xfId="6" applyNumberFormat="1" applyFont="1" applyFill="1" applyBorder="1" applyAlignment="1" applyProtection="1">
      <alignment horizontal="right"/>
    </xf>
    <xf numFmtId="4" fontId="6" fillId="0" borderId="48" xfId="6" applyNumberFormat="1" applyFont="1" applyFill="1" applyBorder="1" applyProtection="1">
      <protection hidden="1"/>
    </xf>
    <xf numFmtId="4" fontId="6" fillId="0" borderId="48" xfId="6" applyNumberFormat="1" applyFont="1" applyFill="1" applyBorder="1" applyProtection="1"/>
    <xf numFmtId="4" fontId="6" fillId="0" borderId="48" xfId="6" applyNumberFormat="1" applyFont="1" applyFill="1" applyBorder="1" applyAlignment="1" applyProtection="1">
      <alignment horizontal="right"/>
      <protection locked="0"/>
    </xf>
    <xf numFmtId="4" fontId="6" fillId="0" borderId="48" xfId="6" applyNumberFormat="1" applyFont="1" applyFill="1" applyBorder="1" applyProtection="1">
      <protection locked="0"/>
    </xf>
    <xf numFmtId="0" fontId="6" fillId="0" borderId="46" xfId="6" applyFont="1" applyBorder="1" applyAlignment="1" applyProtection="1">
      <alignment horizontal="right"/>
    </xf>
    <xf numFmtId="4" fontId="6" fillId="16" borderId="48" xfId="6" applyNumberFormat="1" applyFont="1" applyFill="1" applyBorder="1" applyAlignment="1" applyProtection="1">
      <alignment horizontal="right"/>
    </xf>
    <xf numFmtId="0" fontId="6" fillId="0" borderId="47" xfId="6" applyFont="1" applyBorder="1" applyAlignment="1" applyProtection="1">
      <alignment horizontal="right"/>
    </xf>
    <xf numFmtId="0" fontId="44" fillId="0" borderId="0" xfId="6" applyFont="1" applyBorder="1" applyAlignment="1" applyProtection="1">
      <alignment horizontal="right"/>
    </xf>
    <xf numFmtId="0" fontId="44" fillId="0" borderId="0" xfId="6" applyBorder="1" applyAlignment="1" applyProtection="1">
      <alignment horizontal="center"/>
    </xf>
    <xf numFmtId="0" fontId="50" fillId="0" borderId="0" xfId="6" applyFont="1" applyAlignment="1" applyProtection="1">
      <alignment horizontal="left"/>
    </xf>
    <xf numFmtId="0" fontId="44" fillId="0" borderId="0" xfId="6" applyFont="1" applyAlignment="1" applyProtection="1">
      <alignment horizontal="center"/>
    </xf>
    <xf numFmtId="0" fontId="44" fillId="0" borderId="0" xfId="6" applyBorder="1" applyProtection="1"/>
    <xf numFmtId="0" fontId="51" fillId="0" borderId="0" xfId="6" applyFont="1" applyBorder="1" applyAlignment="1" applyProtection="1">
      <alignment horizontal="center"/>
    </xf>
    <xf numFmtId="0" fontId="50" fillId="0" borderId="0" xfId="6" applyFont="1" applyBorder="1" applyAlignment="1" applyProtection="1">
      <alignment horizontal="center"/>
    </xf>
    <xf numFmtId="0" fontId="18" fillId="17" borderId="10" xfId="2" applyFont="1" applyFill="1" applyBorder="1" applyAlignment="1">
      <alignment horizontal="center" vertical="center" wrapText="1"/>
    </xf>
    <xf numFmtId="165" fontId="21" fillId="17" borderId="10" xfId="2" applyNumberFormat="1" applyFont="1" applyFill="1" applyBorder="1" applyAlignment="1">
      <alignment horizontal="center"/>
    </xf>
    <xf numFmtId="0" fontId="18" fillId="18" borderId="10" xfId="2" applyFont="1" applyFill="1" applyBorder="1" applyAlignment="1">
      <alignment horizontal="center" vertical="center" wrapText="1"/>
    </xf>
    <xf numFmtId="165" fontId="21" fillId="18" borderId="10" xfId="2" applyNumberFormat="1" applyFont="1" applyFill="1" applyBorder="1" applyAlignment="1">
      <alignment horizontal="center"/>
    </xf>
    <xf numFmtId="164" fontId="21" fillId="18" borderId="10" xfId="2" applyNumberFormat="1" applyFont="1" applyFill="1" applyBorder="1" applyAlignment="1">
      <alignment horizontal="center"/>
    </xf>
    <xf numFmtId="0" fontId="52" fillId="0" borderId="0" xfId="2" applyFont="1" applyAlignment="1">
      <alignment horizontal="center"/>
    </xf>
    <xf numFmtId="0" fontId="6" fillId="19" borderId="10" xfId="2" applyFill="1" applyBorder="1" applyAlignment="1">
      <alignment wrapText="1"/>
    </xf>
    <xf numFmtId="0" fontId="6" fillId="19" borderId="10" xfId="2" applyNumberFormat="1" applyFill="1" applyBorder="1"/>
    <xf numFmtId="0" fontId="52" fillId="0" borderId="0" xfId="2" applyNumberFormat="1" applyFont="1" applyAlignment="1">
      <alignment horizontal="center"/>
    </xf>
    <xf numFmtId="0" fontId="6" fillId="19" borderId="10" xfId="2" applyNumberFormat="1" applyFill="1" applyBorder="1" applyAlignment="1">
      <alignment wrapText="1"/>
    </xf>
    <xf numFmtId="0" fontId="6" fillId="0" borderId="0" xfId="2" applyNumberFormat="1"/>
    <xf numFmtId="164" fontId="6" fillId="19" borderId="10" xfId="2" applyNumberFormat="1" applyFill="1" applyBorder="1"/>
    <xf numFmtId="0" fontId="6" fillId="0" borderId="10" xfId="2" applyFont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wrapText="1"/>
    </xf>
    <xf numFmtId="4" fontId="0" fillId="0" borderId="8" xfId="0" applyNumberFormat="1" applyBorder="1" applyAlignment="1" applyProtection="1">
      <alignment horizontal="center"/>
      <protection locked="0"/>
    </xf>
    <xf numFmtId="4" fontId="0" fillId="0" borderId="9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" fontId="0" fillId="0" borderId="8" xfId="0" applyNumberFormat="1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4" fontId="4" fillId="0" borderId="0" xfId="0" applyNumberFormat="1" applyFont="1" applyAlignment="1">
      <alignment horizontal="center"/>
    </xf>
    <xf numFmtId="0" fontId="8" fillId="4" borderId="10" xfId="0" applyFont="1" applyFill="1" applyBorder="1" applyAlignment="1">
      <alignment horizontal="center" vertical="center" wrapText="1"/>
    </xf>
    <xf numFmtId="0" fontId="8" fillId="15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3" fillId="11" borderId="0" xfId="4" applyFont="1" applyFill="1" applyAlignment="1">
      <alignment horizontal="center"/>
    </xf>
    <xf numFmtId="0" fontId="44" fillId="0" borderId="0" xfId="6" applyBorder="1" applyAlignment="1" applyProtection="1">
      <alignment horizontal="left"/>
    </xf>
    <xf numFmtId="49" fontId="50" fillId="0" borderId="46" xfId="6" applyNumberFormat="1" applyFont="1" applyBorder="1" applyAlignment="1" applyProtection="1">
      <alignment horizontal="center"/>
      <protection locked="0"/>
    </xf>
    <xf numFmtId="49" fontId="44" fillId="0" borderId="46" xfId="6" applyNumberFormat="1" applyBorder="1" applyAlignment="1" applyProtection="1">
      <alignment horizontal="center"/>
      <protection locked="0"/>
    </xf>
    <xf numFmtId="0" fontId="50" fillId="0" borderId="52" xfId="6" applyFont="1" applyBorder="1" applyAlignment="1" applyProtection="1">
      <alignment horizontal="center"/>
    </xf>
    <xf numFmtId="0" fontId="6" fillId="0" borderId="50" xfId="6" applyFont="1" applyBorder="1" applyAlignment="1" applyProtection="1">
      <alignment horizontal="right"/>
    </xf>
    <xf numFmtId="0" fontId="6" fillId="0" borderId="49" xfId="6" applyFont="1" applyBorder="1" applyAlignment="1" applyProtection="1">
      <alignment horizontal="right"/>
    </xf>
    <xf numFmtId="0" fontId="6" fillId="0" borderId="51" xfId="6" applyFont="1" applyBorder="1" applyAlignment="1" applyProtection="1">
      <alignment horizontal="right"/>
    </xf>
    <xf numFmtId="0" fontId="44" fillId="0" borderId="46" xfId="6" applyFont="1" applyBorder="1" applyAlignment="1" applyProtection="1">
      <alignment horizontal="right"/>
    </xf>
    <xf numFmtId="0" fontId="49" fillId="0" borderId="48" xfId="6" applyFont="1" applyBorder="1" applyAlignment="1" applyProtection="1">
      <alignment horizontal="center"/>
      <protection locked="0"/>
    </xf>
    <xf numFmtId="0" fontId="6" fillId="16" borderId="48" xfId="6" applyFont="1" applyFill="1" applyBorder="1" applyAlignment="1" applyProtection="1">
      <alignment horizontal="center" vertical="center" wrapText="1"/>
    </xf>
    <xf numFmtId="0" fontId="6" fillId="0" borderId="0" xfId="6" applyFont="1" applyBorder="1" applyAlignment="1" applyProtection="1">
      <alignment horizontal="right"/>
    </xf>
    <xf numFmtId="49" fontId="6" fillId="0" borderId="47" xfId="6" applyNumberFormat="1" applyFont="1" applyBorder="1" applyAlignment="1" applyProtection="1">
      <alignment horizontal="center"/>
      <protection locked="0"/>
    </xf>
    <xf numFmtId="0" fontId="6" fillId="0" borderId="0" xfId="6" applyFont="1" applyBorder="1" applyAlignment="1" applyProtection="1">
      <alignment horizontal="left" wrapText="1"/>
    </xf>
    <xf numFmtId="0" fontId="45" fillId="0" borderId="0" xfId="6" applyFont="1" applyBorder="1" applyAlignment="1" applyProtection="1">
      <alignment horizontal="center" wrapText="1"/>
    </xf>
    <xf numFmtId="49" fontId="47" fillId="0" borderId="46" xfId="6" applyNumberFormat="1" applyFont="1" applyBorder="1" applyAlignment="1" applyProtection="1">
      <alignment horizontal="left" wrapText="1"/>
      <protection locked="0"/>
    </xf>
    <xf numFmtId="0" fontId="1" fillId="0" borderId="0" xfId="6" applyFont="1" applyBorder="1" applyAlignment="1" applyProtection="1">
      <alignment horizontal="center"/>
    </xf>
    <xf numFmtId="0" fontId="1" fillId="0" borderId="0" xfId="6" applyFont="1" applyBorder="1" applyAlignment="1" applyProtection="1">
      <alignment horizontal="right"/>
    </xf>
    <xf numFmtId="49" fontId="1" fillId="0" borderId="46" xfId="6" applyNumberFormat="1" applyFont="1" applyBorder="1" applyAlignment="1" applyProtection="1">
      <alignment horizontal="center"/>
      <protection locked="0"/>
    </xf>
    <xf numFmtId="49" fontId="6" fillId="0" borderId="46" xfId="6" applyNumberFormat="1" applyFont="1" applyBorder="1" applyAlignment="1" applyProtection="1">
      <alignment horizontal="center"/>
      <protection locked="0"/>
    </xf>
    <xf numFmtId="0" fontId="6" fillId="0" borderId="0" xfId="6" applyFont="1" applyBorder="1" applyAlignment="1" applyProtection="1">
      <alignment horizontal="center"/>
    </xf>
    <xf numFmtId="0" fontId="46" fillId="0" borderId="40" xfId="6" applyFont="1" applyBorder="1" applyAlignment="1" applyProtection="1">
      <alignment horizontal="right" wrapText="1"/>
    </xf>
    <xf numFmtId="49" fontId="47" fillId="0" borderId="42" xfId="6" applyNumberFormat="1" applyFont="1" applyBorder="1" applyAlignment="1" applyProtection="1">
      <alignment horizontal="center" wrapText="1"/>
      <protection locked="0"/>
    </xf>
    <xf numFmtId="49" fontId="47" fillId="0" borderId="41" xfId="6" applyNumberFormat="1" applyFont="1" applyBorder="1" applyAlignment="1" applyProtection="1">
      <alignment horizontal="center" wrapText="1"/>
      <protection locked="0"/>
    </xf>
    <xf numFmtId="0" fontId="56" fillId="0" borderId="0" xfId="6" applyFont="1" applyBorder="1" applyAlignment="1" applyProtection="1">
      <alignment horizontal="left" wrapText="1"/>
    </xf>
  </cellXfs>
  <cellStyles count="7">
    <cellStyle name="Calculation 2" xfId="5"/>
    <cellStyle name="Normal" xfId="0" builtinId="0"/>
    <cellStyle name="Normal 2" xfId="1"/>
    <cellStyle name="Normal 2 2" xfId="2"/>
    <cellStyle name="Normal 3" xfId="3"/>
    <cellStyle name="Normal 3 2" xfId="6"/>
    <cellStyle name="Normal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2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3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4.docx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I43"/>
  <sheetViews>
    <sheetView topLeftCell="A7" workbookViewId="0">
      <selection activeCell="F38" sqref="F38"/>
    </sheetView>
  </sheetViews>
  <sheetFormatPr defaultRowHeight="12.75"/>
  <cols>
    <col min="2" max="2" width="6.85546875" customWidth="1"/>
    <col min="3" max="3" width="22.140625" customWidth="1"/>
    <col min="4" max="4" width="12.85546875" style="3" customWidth="1"/>
    <col min="5" max="5" width="11.7109375" style="3" customWidth="1"/>
    <col min="6" max="6" width="13" style="3" customWidth="1"/>
    <col min="7" max="7" width="12.42578125" style="3" customWidth="1"/>
    <col min="8" max="8" width="12.85546875" style="3" customWidth="1"/>
    <col min="9" max="9" width="13.5703125" style="3" customWidth="1"/>
  </cols>
  <sheetData>
    <row r="1" spans="1:9" ht="18">
      <c r="B1" s="1" t="s">
        <v>1249</v>
      </c>
      <c r="C1" s="2" t="s">
        <v>1248</v>
      </c>
      <c r="D1" s="207" t="s">
        <v>1252</v>
      </c>
      <c r="E1" s="207"/>
      <c r="F1" s="207"/>
      <c r="G1" s="207"/>
    </row>
    <row r="2" spans="1:9" ht="9" customHeight="1">
      <c r="B2" s="208" t="s">
        <v>0</v>
      </c>
      <c r="C2" s="209"/>
      <c r="D2" s="4"/>
      <c r="E2" s="4"/>
      <c r="F2" s="4"/>
      <c r="G2" s="4"/>
    </row>
    <row r="3" spans="1:9" ht="18">
      <c r="B3" s="210"/>
      <c r="C3" s="211"/>
      <c r="D3" s="107" t="s">
        <v>1</v>
      </c>
      <c r="E3" s="212"/>
      <c r="F3" s="212"/>
      <c r="H3" s="6"/>
    </row>
    <row r="4" spans="1:9" ht="22.5">
      <c r="B4" s="109" t="s">
        <v>2</v>
      </c>
      <c r="C4" s="8"/>
      <c r="D4" s="108" t="s">
        <v>3</v>
      </c>
      <c r="E4" s="213"/>
      <c r="F4" s="213"/>
    </row>
    <row r="5" spans="1:9">
      <c r="B5" s="7"/>
      <c r="C5" s="105"/>
      <c r="E5" s="106"/>
      <c r="F5" s="106"/>
    </row>
    <row r="6" spans="1:9" s="59" customFormat="1" ht="7.5" customHeight="1">
      <c r="A6" s="112"/>
      <c r="B6" s="112"/>
      <c r="C6" s="112"/>
      <c r="D6" s="112"/>
      <c r="E6" s="112"/>
      <c r="F6" s="112"/>
      <c r="G6" s="112"/>
      <c r="H6" s="112"/>
      <c r="I6" s="112"/>
    </row>
    <row r="7" spans="1:9" ht="27" customHeight="1">
      <c r="B7" s="29" t="s">
        <v>4</v>
      </c>
      <c r="C7" s="29" t="s">
        <v>5</v>
      </c>
      <c r="D7" s="30" t="s">
        <v>6</v>
      </c>
      <c r="E7" s="27" t="s">
        <v>7</v>
      </c>
      <c r="F7" s="31" t="s">
        <v>8</v>
      </c>
      <c r="G7" s="31" t="s">
        <v>1251</v>
      </c>
      <c r="H7" s="27" t="s">
        <v>9</v>
      </c>
      <c r="I7" s="104" t="s">
        <v>10</v>
      </c>
    </row>
    <row r="8" spans="1:9">
      <c r="B8" s="9">
        <v>1</v>
      </c>
      <c r="C8" s="10" t="s">
        <v>1211</v>
      </c>
      <c r="D8" s="11">
        <v>20</v>
      </c>
      <c r="E8" s="11">
        <v>55</v>
      </c>
      <c r="F8" s="138"/>
      <c r="G8" s="139"/>
      <c r="H8" s="138"/>
      <c r="I8" s="138"/>
    </row>
    <row r="9" spans="1:9">
      <c r="B9" s="9">
        <v>2</v>
      </c>
      <c r="C9" s="10" t="s">
        <v>1212</v>
      </c>
      <c r="D9" s="11">
        <v>15</v>
      </c>
      <c r="E9" s="11">
        <v>45.5</v>
      </c>
      <c r="F9" s="138"/>
      <c r="G9" s="139"/>
      <c r="H9" s="138"/>
      <c r="I9" s="138"/>
    </row>
    <row r="10" spans="1:9">
      <c r="B10" s="9">
        <v>3</v>
      </c>
      <c r="C10" s="10" t="s">
        <v>1213</v>
      </c>
      <c r="D10" s="11">
        <v>17</v>
      </c>
      <c r="E10" s="11">
        <v>52.4</v>
      </c>
      <c r="F10" s="138"/>
      <c r="G10" s="139"/>
      <c r="H10" s="138"/>
      <c r="I10" s="138"/>
    </row>
    <row r="11" spans="1:9">
      <c r="B11" s="9">
        <v>4</v>
      </c>
      <c r="C11" s="10" t="s">
        <v>1214</v>
      </c>
      <c r="D11" s="11">
        <v>19</v>
      </c>
      <c r="E11" s="11">
        <v>68.3</v>
      </c>
      <c r="F11" s="138"/>
      <c r="G11" s="139"/>
      <c r="H11" s="138"/>
      <c r="I11" s="138"/>
    </row>
    <row r="12" spans="1:9">
      <c r="B12" s="9">
        <v>5</v>
      </c>
      <c r="C12" s="10" t="s">
        <v>52</v>
      </c>
      <c r="D12" s="11">
        <v>68.5</v>
      </c>
      <c r="E12" s="11">
        <v>230</v>
      </c>
      <c r="F12" s="138"/>
      <c r="G12" s="139"/>
      <c r="H12" s="138"/>
      <c r="I12" s="138"/>
    </row>
    <row r="13" spans="1:9">
      <c r="B13" s="9">
        <v>6</v>
      </c>
      <c r="C13" s="10"/>
      <c r="D13" s="11"/>
      <c r="E13" s="11"/>
      <c r="F13" s="138"/>
      <c r="G13" s="139"/>
      <c r="H13" s="138"/>
      <c r="I13" s="138"/>
    </row>
    <row r="14" spans="1:9">
      <c r="B14" s="9">
        <v>7</v>
      </c>
      <c r="C14" s="10"/>
      <c r="D14" s="11"/>
      <c r="E14" s="11"/>
      <c r="F14" s="138"/>
      <c r="G14" s="139"/>
      <c r="H14" s="138"/>
      <c r="I14" s="138"/>
    </row>
    <row r="15" spans="1:9">
      <c r="B15" s="9">
        <v>8</v>
      </c>
      <c r="C15" s="10"/>
      <c r="D15" s="11"/>
      <c r="E15" s="11"/>
      <c r="F15" s="138"/>
      <c r="G15" s="139"/>
      <c r="H15" s="138"/>
      <c r="I15" s="138"/>
    </row>
    <row r="16" spans="1:9">
      <c r="B16" s="9">
        <v>9</v>
      </c>
      <c r="C16" s="10"/>
      <c r="D16" s="11"/>
      <c r="E16" s="11"/>
      <c r="F16" s="138"/>
      <c r="G16" s="139"/>
      <c r="H16" s="138"/>
      <c r="I16" s="138"/>
    </row>
    <row r="17" spans="2:9">
      <c r="B17" s="9">
        <v>10</v>
      </c>
      <c r="C17" s="10"/>
      <c r="D17" s="11"/>
      <c r="E17" s="11"/>
      <c r="F17" s="138"/>
      <c r="G17" s="139"/>
      <c r="H17" s="138"/>
      <c r="I17" s="138"/>
    </row>
    <row r="18" spans="2:9">
      <c r="B18" s="9">
        <v>11</v>
      </c>
      <c r="C18" s="10"/>
      <c r="D18" s="11"/>
      <c r="E18" s="11"/>
      <c r="F18" s="138"/>
      <c r="G18" s="139"/>
      <c r="H18" s="138"/>
      <c r="I18" s="138"/>
    </row>
    <row r="19" spans="2:9">
      <c r="B19" s="9">
        <v>12</v>
      </c>
      <c r="C19" s="10"/>
      <c r="D19" s="11"/>
      <c r="E19" s="11"/>
      <c r="F19" s="138"/>
      <c r="G19" s="139"/>
      <c r="H19" s="138"/>
      <c r="I19" s="138"/>
    </row>
    <row r="20" spans="2:9">
      <c r="B20" s="9">
        <v>13</v>
      </c>
      <c r="C20" s="10"/>
      <c r="D20" s="11"/>
      <c r="E20" s="11"/>
      <c r="F20" s="138"/>
      <c r="G20" s="139"/>
      <c r="H20" s="138"/>
      <c r="I20" s="138"/>
    </row>
    <row r="21" spans="2:9">
      <c r="B21" s="9">
        <v>14</v>
      </c>
      <c r="C21" s="10"/>
      <c r="D21" s="11"/>
      <c r="E21" s="11"/>
      <c r="F21" s="138"/>
      <c r="G21" s="139"/>
      <c r="H21" s="138"/>
      <c r="I21" s="138"/>
    </row>
    <row r="22" spans="2:9">
      <c r="B22" s="9">
        <v>15</v>
      </c>
      <c r="C22" s="10"/>
      <c r="D22" s="11"/>
      <c r="E22" s="11"/>
      <c r="F22" s="138"/>
      <c r="G22" s="139"/>
      <c r="H22" s="138"/>
      <c r="I22" s="138"/>
    </row>
    <row r="23" spans="2:9">
      <c r="B23" s="9">
        <v>16</v>
      </c>
      <c r="C23" s="10"/>
      <c r="D23" s="11"/>
      <c r="E23" s="11"/>
      <c r="F23" s="138"/>
      <c r="G23" s="139"/>
      <c r="H23" s="138"/>
      <c r="I23" s="138"/>
    </row>
    <row r="24" spans="2:9">
      <c r="B24" s="9">
        <v>17</v>
      </c>
      <c r="C24" s="10"/>
      <c r="D24" s="11"/>
      <c r="E24" s="11"/>
      <c r="F24" s="138"/>
      <c r="G24" s="139"/>
      <c r="H24" s="138"/>
      <c r="I24" s="138"/>
    </row>
    <row r="25" spans="2:9">
      <c r="B25" s="9">
        <v>18</v>
      </c>
      <c r="C25" s="10"/>
      <c r="D25" s="11"/>
      <c r="E25" s="11"/>
      <c r="F25" s="138"/>
      <c r="G25" s="139"/>
      <c r="H25" s="138"/>
      <c r="I25" s="138"/>
    </row>
    <row r="26" spans="2:9">
      <c r="B26" s="9">
        <v>19</v>
      </c>
      <c r="C26" s="10"/>
      <c r="D26" s="11"/>
      <c r="E26" s="11"/>
      <c r="F26" s="138"/>
      <c r="G26" s="139"/>
      <c r="H26" s="138"/>
      <c r="I26" s="138"/>
    </row>
    <row r="27" spans="2:9">
      <c r="B27" s="9">
        <v>20</v>
      </c>
      <c r="C27" s="10"/>
      <c r="D27" s="11"/>
      <c r="E27" s="11"/>
      <c r="F27" s="138"/>
      <c r="G27" s="139"/>
      <c r="H27" s="138"/>
      <c r="I27" s="138"/>
    </row>
    <row r="28" spans="2:9" ht="19.5" customHeight="1" thickBot="1">
      <c r="E28" s="113" t="s">
        <v>11</v>
      </c>
      <c r="F28" s="140"/>
      <c r="G28" s="141"/>
      <c r="H28" s="140"/>
      <c r="I28" s="142"/>
    </row>
    <row r="30" spans="2:9" ht="14.25" customHeight="1">
      <c r="F30" s="214" t="s">
        <v>12</v>
      </c>
      <c r="G30" s="214"/>
      <c r="I30" s="204" t="s">
        <v>1256</v>
      </c>
    </row>
    <row r="31" spans="2:9">
      <c r="E31" s="13">
        <v>1</v>
      </c>
      <c r="F31" s="205"/>
      <c r="G31" s="205"/>
      <c r="I31" s="204"/>
    </row>
    <row r="32" spans="2:9">
      <c r="E32" s="13">
        <v>2</v>
      </c>
      <c r="F32" s="206"/>
      <c r="G32" s="206"/>
      <c r="I32" s="25"/>
    </row>
    <row r="33" spans="1:9">
      <c r="E33" s="13">
        <v>3</v>
      </c>
      <c r="F33" s="206"/>
      <c r="G33" s="206"/>
      <c r="H33" s="5" t="s">
        <v>13</v>
      </c>
      <c r="I33" s="25"/>
    </row>
    <row r="34" spans="1:9" ht="13.5" thickBot="1">
      <c r="A34" s="61"/>
      <c r="B34" s="61"/>
      <c r="C34" s="61"/>
      <c r="D34" s="110"/>
      <c r="E34" s="110"/>
      <c r="F34" s="110"/>
      <c r="G34" s="110"/>
      <c r="H34" s="110"/>
      <c r="I34" s="110"/>
    </row>
    <row r="36" spans="1:9" ht="18" customHeight="1">
      <c r="B36" s="85" t="s">
        <v>1227</v>
      </c>
      <c r="C36" s="111" t="s">
        <v>1259</v>
      </c>
      <c r="E36"/>
      <c r="F36"/>
      <c r="G36"/>
      <c r="H36"/>
      <c r="I36"/>
    </row>
    <row r="37" spans="1:9">
      <c r="B37" s="85" t="s">
        <v>1228</v>
      </c>
      <c r="C37" s="86" t="s">
        <v>1253</v>
      </c>
      <c r="I37" s="26"/>
    </row>
    <row r="38" spans="1:9">
      <c r="B38" s="85" t="s">
        <v>1229</v>
      </c>
      <c r="C38" s="86" t="s">
        <v>1258</v>
      </c>
    </row>
    <row r="39" spans="1:9">
      <c r="B39" s="85" t="s">
        <v>1254</v>
      </c>
      <c r="C39" s="86" t="s">
        <v>1235</v>
      </c>
    </row>
    <row r="40" spans="1:9">
      <c r="B40" s="85" t="s">
        <v>1255</v>
      </c>
      <c r="C40" s="86" t="s">
        <v>1247</v>
      </c>
    </row>
    <row r="41" spans="1:9">
      <c r="B41" s="85" t="s">
        <v>1257</v>
      </c>
      <c r="C41" s="21" t="s">
        <v>1232</v>
      </c>
    </row>
    <row r="43" spans="1:9">
      <c r="B43" s="143" t="s">
        <v>1270</v>
      </c>
    </row>
  </sheetData>
  <mergeCells count="9">
    <mergeCell ref="F33:G33"/>
    <mergeCell ref="F30:G30"/>
    <mergeCell ref="I30:I31"/>
    <mergeCell ref="F31:G31"/>
    <mergeCell ref="F32:G32"/>
    <mergeCell ref="D1:G1"/>
    <mergeCell ref="B2:C3"/>
    <mergeCell ref="E3:F3"/>
    <mergeCell ref="E4:F4"/>
  </mergeCells>
  <pageMargins left="0.75" right="0.75" top="1" bottom="1" header="0.5" footer="0.5"/>
  <pageSetup paperSize="9" orientation="portrait" horizontalDpi="4294967293" r:id="rId1"/>
  <headerFooter alignWithMargins="0"/>
  <legacyDrawing r:id="rId2"/>
  <oleObjects>
    <oleObject progId="Word.Document.12" shapeId="6149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43"/>
  </sheetPr>
  <dimension ref="A1:O12"/>
  <sheetViews>
    <sheetView workbookViewId="0">
      <selection activeCell="J3" sqref="J3"/>
    </sheetView>
  </sheetViews>
  <sheetFormatPr defaultRowHeight="12.75"/>
  <cols>
    <col min="1" max="1" width="15.28515625" style="35" customWidth="1"/>
    <col min="2" max="2" width="14.42578125" style="35" bestFit="1" customWidth="1"/>
    <col min="3" max="3" width="9.140625" style="35"/>
    <col min="4" max="4" width="12.42578125" style="35" customWidth="1"/>
    <col min="5" max="11" width="9.140625" style="35"/>
    <col min="12" max="12" width="10.42578125" style="35" customWidth="1"/>
    <col min="13" max="13" width="12" style="35" customWidth="1"/>
    <col min="14" max="14" width="11.42578125" style="35" customWidth="1"/>
    <col min="15" max="15" width="15.42578125" style="35" customWidth="1"/>
    <col min="16" max="256" width="9.140625" style="35"/>
    <col min="257" max="257" width="15.28515625" style="35" customWidth="1"/>
    <col min="258" max="258" width="14.42578125" style="35" bestFit="1" customWidth="1"/>
    <col min="259" max="262" width="9.140625" style="35"/>
    <col min="263" max="263" width="12.42578125" style="35" customWidth="1"/>
    <col min="264" max="512" width="9.140625" style="35"/>
    <col min="513" max="513" width="15.28515625" style="35" customWidth="1"/>
    <col min="514" max="514" width="14.42578125" style="35" bestFit="1" customWidth="1"/>
    <col min="515" max="518" width="9.140625" style="35"/>
    <col min="519" max="519" width="12.42578125" style="35" customWidth="1"/>
    <col min="520" max="768" width="9.140625" style="35"/>
    <col min="769" max="769" width="15.28515625" style="35" customWidth="1"/>
    <col min="770" max="770" width="14.42578125" style="35" bestFit="1" customWidth="1"/>
    <col min="771" max="774" width="9.140625" style="35"/>
    <col min="775" max="775" width="12.42578125" style="35" customWidth="1"/>
    <col min="776" max="1024" width="9.140625" style="35"/>
    <col min="1025" max="1025" width="15.28515625" style="35" customWidth="1"/>
    <col min="1026" max="1026" width="14.42578125" style="35" bestFit="1" customWidth="1"/>
    <col min="1027" max="1030" width="9.140625" style="35"/>
    <col min="1031" max="1031" width="12.42578125" style="35" customWidth="1"/>
    <col min="1032" max="1280" width="9.140625" style="35"/>
    <col min="1281" max="1281" width="15.28515625" style="35" customWidth="1"/>
    <col min="1282" max="1282" width="14.42578125" style="35" bestFit="1" customWidth="1"/>
    <col min="1283" max="1286" width="9.140625" style="35"/>
    <col min="1287" max="1287" width="12.42578125" style="35" customWidth="1"/>
    <col min="1288" max="1536" width="9.140625" style="35"/>
    <col min="1537" max="1537" width="15.28515625" style="35" customWidth="1"/>
    <col min="1538" max="1538" width="14.42578125" style="35" bestFit="1" customWidth="1"/>
    <col min="1539" max="1542" width="9.140625" style="35"/>
    <col min="1543" max="1543" width="12.42578125" style="35" customWidth="1"/>
    <col min="1544" max="1792" width="9.140625" style="35"/>
    <col min="1793" max="1793" width="15.28515625" style="35" customWidth="1"/>
    <col min="1794" max="1794" width="14.42578125" style="35" bestFit="1" customWidth="1"/>
    <col min="1795" max="1798" width="9.140625" style="35"/>
    <col min="1799" max="1799" width="12.42578125" style="35" customWidth="1"/>
    <col min="1800" max="2048" width="9.140625" style="35"/>
    <col min="2049" max="2049" width="15.28515625" style="35" customWidth="1"/>
    <col min="2050" max="2050" width="14.42578125" style="35" bestFit="1" customWidth="1"/>
    <col min="2051" max="2054" width="9.140625" style="35"/>
    <col min="2055" max="2055" width="12.42578125" style="35" customWidth="1"/>
    <col min="2056" max="2304" width="9.140625" style="35"/>
    <col min="2305" max="2305" width="15.28515625" style="35" customWidth="1"/>
    <col min="2306" max="2306" width="14.42578125" style="35" bestFit="1" customWidth="1"/>
    <col min="2307" max="2310" width="9.140625" style="35"/>
    <col min="2311" max="2311" width="12.42578125" style="35" customWidth="1"/>
    <col min="2312" max="2560" width="9.140625" style="35"/>
    <col min="2561" max="2561" width="15.28515625" style="35" customWidth="1"/>
    <col min="2562" max="2562" width="14.42578125" style="35" bestFit="1" customWidth="1"/>
    <col min="2563" max="2566" width="9.140625" style="35"/>
    <col min="2567" max="2567" width="12.42578125" style="35" customWidth="1"/>
    <col min="2568" max="2816" width="9.140625" style="35"/>
    <col min="2817" max="2817" width="15.28515625" style="35" customWidth="1"/>
    <col min="2818" max="2818" width="14.42578125" style="35" bestFit="1" customWidth="1"/>
    <col min="2819" max="2822" width="9.140625" style="35"/>
    <col min="2823" max="2823" width="12.42578125" style="35" customWidth="1"/>
    <col min="2824" max="3072" width="9.140625" style="35"/>
    <col min="3073" max="3073" width="15.28515625" style="35" customWidth="1"/>
    <col min="3074" max="3074" width="14.42578125" style="35" bestFit="1" customWidth="1"/>
    <col min="3075" max="3078" width="9.140625" style="35"/>
    <col min="3079" max="3079" width="12.42578125" style="35" customWidth="1"/>
    <col min="3080" max="3328" width="9.140625" style="35"/>
    <col min="3329" max="3329" width="15.28515625" style="35" customWidth="1"/>
    <col min="3330" max="3330" width="14.42578125" style="35" bestFit="1" customWidth="1"/>
    <col min="3331" max="3334" width="9.140625" style="35"/>
    <col min="3335" max="3335" width="12.42578125" style="35" customWidth="1"/>
    <col min="3336" max="3584" width="9.140625" style="35"/>
    <col min="3585" max="3585" width="15.28515625" style="35" customWidth="1"/>
    <col min="3586" max="3586" width="14.42578125" style="35" bestFit="1" customWidth="1"/>
    <col min="3587" max="3590" width="9.140625" style="35"/>
    <col min="3591" max="3591" width="12.42578125" style="35" customWidth="1"/>
    <col min="3592" max="3840" width="9.140625" style="35"/>
    <col min="3841" max="3841" width="15.28515625" style="35" customWidth="1"/>
    <col min="3842" max="3842" width="14.42578125" style="35" bestFit="1" customWidth="1"/>
    <col min="3843" max="3846" width="9.140625" style="35"/>
    <col min="3847" max="3847" width="12.42578125" style="35" customWidth="1"/>
    <col min="3848" max="4096" width="9.140625" style="35"/>
    <col min="4097" max="4097" width="15.28515625" style="35" customWidth="1"/>
    <col min="4098" max="4098" width="14.42578125" style="35" bestFit="1" customWidth="1"/>
    <col min="4099" max="4102" width="9.140625" style="35"/>
    <col min="4103" max="4103" width="12.42578125" style="35" customWidth="1"/>
    <col min="4104" max="4352" width="9.140625" style="35"/>
    <col min="4353" max="4353" width="15.28515625" style="35" customWidth="1"/>
    <col min="4354" max="4354" width="14.42578125" style="35" bestFit="1" customWidth="1"/>
    <col min="4355" max="4358" width="9.140625" style="35"/>
    <col min="4359" max="4359" width="12.42578125" style="35" customWidth="1"/>
    <col min="4360" max="4608" width="9.140625" style="35"/>
    <col min="4609" max="4609" width="15.28515625" style="35" customWidth="1"/>
    <col min="4610" max="4610" width="14.42578125" style="35" bestFit="1" customWidth="1"/>
    <col min="4611" max="4614" width="9.140625" style="35"/>
    <col min="4615" max="4615" width="12.42578125" style="35" customWidth="1"/>
    <col min="4616" max="4864" width="9.140625" style="35"/>
    <col min="4865" max="4865" width="15.28515625" style="35" customWidth="1"/>
    <col min="4866" max="4866" width="14.42578125" style="35" bestFit="1" customWidth="1"/>
    <col min="4867" max="4870" width="9.140625" style="35"/>
    <col min="4871" max="4871" width="12.42578125" style="35" customWidth="1"/>
    <col min="4872" max="5120" width="9.140625" style="35"/>
    <col min="5121" max="5121" width="15.28515625" style="35" customWidth="1"/>
    <col min="5122" max="5122" width="14.42578125" style="35" bestFit="1" customWidth="1"/>
    <col min="5123" max="5126" width="9.140625" style="35"/>
    <col min="5127" max="5127" width="12.42578125" style="35" customWidth="1"/>
    <col min="5128" max="5376" width="9.140625" style="35"/>
    <col min="5377" max="5377" width="15.28515625" style="35" customWidth="1"/>
    <col min="5378" max="5378" width="14.42578125" style="35" bestFit="1" customWidth="1"/>
    <col min="5379" max="5382" width="9.140625" style="35"/>
    <col min="5383" max="5383" width="12.42578125" style="35" customWidth="1"/>
    <col min="5384" max="5632" width="9.140625" style="35"/>
    <col min="5633" max="5633" width="15.28515625" style="35" customWidth="1"/>
    <col min="5634" max="5634" width="14.42578125" style="35" bestFit="1" customWidth="1"/>
    <col min="5635" max="5638" width="9.140625" style="35"/>
    <col min="5639" max="5639" width="12.42578125" style="35" customWidth="1"/>
    <col min="5640" max="5888" width="9.140625" style="35"/>
    <col min="5889" max="5889" width="15.28515625" style="35" customWidth="1"/>
    <col min="5890" max="5890" width="14.42578125" style="35" bestFit="1" customWidth="1"/>
    <col min="5891" max="5894" width="9.140625" style="35"/>
    <col min="5895" max="5895" width="12.42578125" style="35" customWidth="1"/>
    <col min="5896" max="6144" width="9.140625" style="35"/>
    <col min="6145" max="6145" width="15.28515625" style="35" customWidth="1"/>
    <col min="6146" max="6146" width="14.42578125" style="35" bestFit="1" customWidth="1"/>
    <col min="6147" max="6150" width="9.140625" style="35"/>
    <col min="6151" max="6151" width="12.42578125" style="35" customWidth="1"/>
    <col min="6152" max="6400" width="9.140625" style="35"/>
    <col min="6401" max="6401" width="15.28515625" style="35" customWidth="1"/>
    <col min="6402" max="6402" width="14.42578125" style="35" bestFit="1" customWidth="1"/>
    <col min="6403" max="6406" width="9.140625" style="35"/>
    <col min="6407" max="6407" width="12.42578125" style="35" customWidth="1"/>
    <col min="6408" max="6656" width="9.140625" style="35"/>
    <col min="6657" max="6657" width="15.28515625" style="35" customWidth="1"/>
    <col min="6658" max="6658" width="14.42578125" style="35" bestFit="1" customWidth="1"/>
    <col min="6659" max="6662" width="9.140625" style="35"/>
    <col min="6663" max="6663" width="12.42578125" style="35" customWidth="1"/>
    <col min="6664" max="6912" width="9.140625" style="35"/>
    <col min="6913" max="6913" width="15.28515625" style="35" customWidth="1"/>
    <col min="6914" max="6914" width="14.42578125" style="35" bestFit="1" customWidth="1"/>
    <col min="6915" max="6918" width="9.140625" style="35"/>
    <col min="6919" max="6919" width="12.42578125" style="35" customWidth="1"/>
    <col min="6920" max="7168" width="9.140625" style="35"/>
    <col min="7169" max="7169" width="15.28515625" style="35" customWidth="1"/>
    <col min="7170" max="7170" width="14.42578125" style="35" bestFit="1" customWidth="1"/>
    <col min="7171" max="7174" width="9.140625" style="35"/>
    <col min="7175" max="7175" width="12.42578125" style="35" customWidth="1"/>
    <col min="7176" max="7424" width="9.140625" style="35"/>
    <col min="7425" max="7425" width="15.28515625" style="35" customWidth="1"/>
    <col min="7426" max="7426" width="14.42578125" style="35" bestFit="1" customWidth="1"/>
    <col min="7427" max="7430" width="9.140625" style="35"/>
    <col min="7431" max="7431" width="12.42578125" style="35" customWidth="1"/>
    <col min="7432" max="7680" width="9.140625" style="35"/>
    <col min="7681" max="7681" width="15.28515625" style="35" customWidth="1"/>
    <col min="7682" max="7682" width="14.42578125" style="35" bestFit="1" customWidth="1"/>
    <col min="7683" max="7686" width="9.140625" style="35"/>
    <col min="7687" max="7687" width="12.42578125" style="35" customWidth="1"/>
    <col min="7688" max="7936" width="9.140625" style="35"/>
    <col min="7937" max="7937" width="15.28515625" style="35" customWidth="1"/>
    <col min="7938" max="7938" width="14.42578125" style="35" bestFit="1" customWidth="1"/>
    <col min="7939" max="7942" width="9.140625" style="35"/>
    <col min="7943" max="7943" width="12.42578125" style="35" customWidth="1"/>
    <col min="7944" max="8192" width="9.140625" style="35"/>
    <col min="8193" max="8193" width="15.28515625" style="35" customWidth="1"/>
    <col min="8194" max="8194" width="14.42578125" style="35" bestFit="1" customWidth="1"/>
    <col min="8195" max="8198" width="9.140625" style="35"/>
    <col min="8199" max="8199" width="12.42578125" style="35" customWidth="1"/>
    <col min="8200" max="8448" width="9.140625" style="35"/>
    <col min="8449" max="8449" width="15.28515625" style="35" customWidth="1"/>
    <col min="8450" max="8450" width="14.42578125" style="35" bestFit="1" customWidth="1"/>
    <col min="8451" max="8454" width="9.140625" style="35"/>
    <col min="8455" max="8455" width="12.42578125" style="35" customWidth="1"/>
    <col min="8456" max="8704" width="9.140625" style="35"/>
    <col min="8705" max="8705" width="15.28515625" style="35" customWidth="1"/>
    <col min="8706" max="8706" width="14.42578125" style="35" bestFit="1" customWidth="1"/>
    <col min="8707" max="8710" width="9.140625" style="35"/>
    <col min="8711" max="8711" width="12.42578125" style="35" customWidth="1"/>
    <col min="8712" max="8960" width="9.140625" style="35"/>
    <col min="8961" max="8961" width="15.28515625" style="35" customWidth="1"/>
    <col min="8962" max="8962" width="14.42578125" style="35" bestFit="1" customWidth="1"/>
    <col min="8963" max="8966" width="9.140625" style="35"/>
    <col min="8967" max="8967" width="12.42578125" style="35" customWidth="1"/>
    <col min="8968" max="9216" width="9.140625" style="35"/>
    <col min="9217" max="9217" width="15.28515625" style="35" customWidth="1"/>
    <col min="9218" max="9218" width="14.42578125" style="35" bestFit="1" customWidth="1"/>
    <col min="9219" max="9222" width="9.140625" style="35"/>
    <col min="9223" max="9223" width="12.42578125" style="35" customWidth="1"/>
    <col min="9224" max="9472" width="9.140625" style="35"/>
    <col min="9473" max="9473" width="15.28515625" style="35" customWidth="1"/>
    <col min="9474" max="9474" width="14.42578125" style="35" bestFit="1" customWidth="1"/>
    <col min="9475" max="9478" width="9.140625" style="35"/>
    <col min="9479" max="9479" width="12.42578125" style="35" customWidth="1"/>
    <col min="9480" max="9728" width="9.140625" style="35"/>
    <col min="9729" max="9729" width="15.28515625" style="35" customWidth="1"/>
    <col min="9730" max="9730" width="14.42578125" style="35" bestFit="1" customWidth="1"/>
    <col min="9731" max="9734" width="9.140625" style="35"/>
    <col min="9735" max="9735" width="12.42578125" style="35" customWidth="1"/>
    <col min="9736" max="9984" width="9.140625" style="35"/>
    <col min="9985" max="9985" width="15.28515625" style="35" customWidth="1"/>
    <col min="9986" max="9986" width="14.42578125" style="35" bestFit="1" customWidth="1"/>
    <col min="9987" max="9990" width="9.140625" style="35"/>
    <col min="9991" max="9991" width="12.42578125" style="35" customWidth="1"/>
    <col min="9992" max="10240" width="9.140625" style="35"/>
    <col min="10241" max="10241" width="15.28515625" style="35" customWidth="1"/>
    <col min="10242" max="10242" width="14.42578125" style="35" bestFit="1" customWidth="1"/>
    <col min="10243" max="10246" width="9.140625" style="35"/>
    <col min="10247" max="10247" width="12.42578125" style="35" customWidth="1"/>
    <col min="10248" max="10496" width="9.140625" style="35"/>
    <col min="10497" max="10497" width="15.28515625" style="35" customWidth="1"/>
    <col min="10498" max="10498" width="14.42578125" style="35" bestFit="1" customWidth="1"/>
    <col min="10499" max="10502" width="9.140625" style="35"/>
    <col min="10503" max="10503" width="12.42578125" style="35" customWidth="1"/>
    <col min="10504" max="10752" width="9.140625" style="35"/>
    <col min="10753" max="10753" width="15.28515625" style="35" customWidth="1"/>
    <col min="10754" max="10754" width="14.42578125" style="35" bestFit="1" customWidth="1"/>
    <col min="10755" max="10758" width="9.140625" style="35"/>
    <col min="10759" max="10759" width="12.42578125" style="35" customWidth="1"/>
    <col min="10760" max="11008" width="9.140625" style="35"/>
    <col min="11009" max="11009" width="15.28515625" style="35" customWidth="1"/>
    <col min="11010" max="11010" width="14.42578125" style="35" bestFit="1" customWidth="1"/>
    <col min="11011" max="11014" width="9.140625" style="35"/>
    <col min="11015" max="11015" width="12.42578125" style="35" customWidth="1"/>
    <col min="11016" max="11264" width="9.140625" style="35"/>
    <col min="11265" max="11265" width="15.28515625" style="35" customWidth="1"/>
    <col min="11266" max="11266" width="14.42578125" style="35" bestFit="1" customWidth="1"/>
    <col min="11267" max="11270" width="9.140625" style="35"/>
    <col min="11271" max="11271" width="12.42578125" style="35" customWidth="1"/>
    <col min="11272" max="11520" width="9.140625" style="35"/>
    <col min="11521" max="11521" width="15.28515625" style="35" customWidth="1"/>
    <col min="11522" max="11522" width="14.42578125" style="35" bestFit="1" customWidth="1"/>
    <col min="11523" max="11526" width="9.140625" style="35"/>
    <col min="11527" max="11527" width="12.42578125" style="35" customWidth="1"/>
    <col min="11528" max="11776" width="9.140625" style="35"/>
    <col min="11777" max="11777" width="15.28515625" style="35" customWidth="1"/>
    <col min="11778" max="11778" width="14.42578125" style="35" bestFit="1" customWidth="1"/>
    <col min="11779" max="11782" width="9.140625" style="35"/>
    <col min="11783" max="11783" width="12.42578125" style="35" customWidth="1"/>
    <col min="11784" max="12032" width="9.140625" style="35"/>
    <col min="12033" max="12033" width="15.28515625" style="35" customWidth="1"/>
    <col min="12034" max="12034" width="14.42578125" style="35" bestFit="1" customWidth="1"/>
    <col min="12035" max="12038" width="9.140625" style="35"/>
    <col min="12039" max="12039" width="12.42578125" style="35" customWidth="1"/>
    <col min="12040" max="12288" width="9.140625" style="35"/>
    <col min="12289" max="12289" width="15.28515625" style="35" customWidth="1"/>
    <col min="12290" max="12290" width="14.42578125" style="35" bestFit="1" customWidth="1"/>
    <col min="12291" max="12294" width="9.140625" style="35"/>
    <col min="12295" max="12295" width="12.42578125" style="35" customWidth="1"/>
    <col min="12296" max="12544" width="9.140625" style="35"/>
    <col min="12545" max="12545" width="15.28515625" style="35" customWidth="1"/>
    <col min="12546" max="12546" width="14.42578125" style="35" bestFit="1" customWidth="1"/>
    <col min="12547" max="12550" width="9.140625" style="35"/>
    <col min="12551" max="12551" width="12.42578125" style="35" customWidth="1"/>
    <col min="12552" max="12800" width="9.140625" style="35"/>
    <col min="12801" max="12801" width="15.28515625" style="35" customWidth="1"/>
    <col min="12802" max="12802" width="14.42578125" style="35" bestFit="1" customWidth="1"/>
    <col min="12803" max="12806" width="9.140625" style="35"/>
    <col min="12807" max="12807" width="12.42578125" style="35" customWidth="1"/>
    <col min="12808" max="13056" width="9.140625" style="35"/>
    <col min="13057" max="13057" width="15.28515625" style="35" customWidth="1"/>
    <col min="13058" max="13058" width="14.42578125" style="35" bestFit="1" customWidth="1"/>
    <col min="13059" max="13062" width="9.140625" style="35"/>
    <col min="13063" max="13063" width="12.42578125" style="35" customWidth="1"/>
    <col min="13064" max="13312" width="9.140625" style="35"/>
    <col min="13313" max="13313" width="15.28515625" style="35" customWidth="1"/>
    <col min="13314" max="13314" width="14.42578125" style="35" bestFit="1" customWidth="1"/>
    <col min="13315" max="13318" width="9.140625" style="35"/>
    <col min="13319" max="13319" width="12.42578125" style="35" customWidth="1"/>
    <col min="13320" max="13568" width="9.140625" style="35"/>
    <col min="13569" max="13569" width="15.28515625" style="35" customWidth="1"/>
    <col min="13570" max="13570" width="14.42578125" style="35" bestFit="1" customWidth="1"/>
    <col min="13571" max="13574" width="9.140625" style="35"/>
    <col min="13575" max="13575" width="12.42578125" style="35" customWidth="1"/>
    <col min="13576" max="13824" width="9.140625" style="35"/>
    <col min="13825" max="13825" width="15.28515625" style="35" customWidth="1"/>
    <col min="13826" max="13826" width="14.42578125" style="35" bestFit="1" customWidth="1"/>
    <col min="13827" max="13830" width="9.140625" style="35"/>
    <col min="13831" max="13831" width="12.42578125" style="35" customWidth="1"/>
    <col min="13832" max="14080" width="9.140625" style="35"/>
    <col min="14081" max="14081" width="15.28515625" style="35" customWidth="1"/>
    <col min="14082" max="14082" width="14.42578125" style="35" bestFit="1" customWidth="1"/>
    <col min="14083" max="14086" width="9.140625" style="35"/>
    <col min="14087" max="14087" width="12.42578125" style="35" customWidth="1"/>
    <col min="14088" max="14336" width="9.140625" style="35"/>
    <col min="14337" max="14337" width="15.28515625" style="35" customWidth="1"/>
    <col min="14338" max="14338" width="14.42578125" style="35" bestFit="1" customWidth="1"/>
    <col min="14339" max="14342" width="9.140625" style="35"/>
    <col min="14343" max="14343" width="12.42578125" style="35" customWidth="1"/>
    <col min="14344" max="14592" width="9.140625" style="35"/>
    <col min="14593" max="14593" width="15.28515625" style="35" customWidth="1"/>
    <col min="14594" max="14594" width="14.42578125" style="35" bestFit="1" customWidth="1"/>
    <col min="14595" max="14598" width="9.140625" style="35"/>
    <col min="14599" max="14599" width="12.42578125" style="35" customWidth="1"/>
    <col min="14600" max="14848" width="9.140625" style="35"/>
    <col min="14849" max="14849" width="15.28515625" style="35" customWidth="1"/>
    <col min="14850" max="14850" width="14.42578125" style="35" bestFit="1" customWidth="1"/>
    <col min="14851" max="14854" width="9.140625" style="35"/>
    <col min="14855" max="14855" width="12.42578125" style="35" customWidth="1"/>
    <col min="14856" max="15104" width="9.140625" style="35"/>
    <col min="15105" max="15105" width="15.28515625" style="35" customWidth="1"/>
    <col min="15106" max="15106" width="14.42578125" style="35" bestFit="1" customWidth="1"/>
    <col min="15107" max="15110" width="9.140625" style="35"/>
    <col min="15111" max="15111" width="12.42578125" style="35" customWidth="1"/>
    <col min="15112" max="15360" width="9.140625" style="35"/>
    <col min="15361" max="15361" width="15.28515625" style="35" customWidth="1"/>
    <col min="15362" max="15362" width="14.42578125" style="35" bestFit="1" customWidth="1"/>
    <col min="15363" max="15366" width="9.140625" style="35"/>
    <col min="15367" max="15367" width="12.42578125" style="35" customWidth="1"/>
    <col min="15368" max="15616" width="9.140625" style="35"/>
    <col min="15617" max="15617" width="15.28515625" style="35" customWidth="1"/>
    <col min="15618" max="15618" width="14.42578125" style="35" bestFit="1" customWidth="1"/>
    <col min="15619" max="15622" width="9.140625" style="35"/>
    <col min="15623" max="15623" width="12.42578125" style="35" customWidth="1"/>
    <col min="15624" max="15872" width="9.140625" style="35"/>
    <col min="15873" max="15873" width="15.28515625" style="35" customWidth="1"/>
    <col min="15874" max="15874" width="14.42578125" style="35" bestFit="1" customWidth="1"/>
    <col min="15875" max="15878" width="9.140625" style="35"/>
    <col min="15879" max="15879" width="12.42578125" style="35" customWidth="1"/>
    <col min="15880" max="16128" width="9.140625" style="35"/>
    <col min="16129" max="16129" width="15.28515625" style="35" customWidth="1"/>
    <col min="16130" max="16130" width="14.42578125" style="35" bestFit="1" customWidth="1"/>
    <col min="16131" max="16134" width="9.140625" style="35"/>
    <col min="16135" max="16135" width="12.42578125" style="35" customWidth="1"/>
    <col min="16136" max="16384" width="9.140625" style="35"/>
  </cols>
  <sheetData>
    <row r="1" spans="1:15" ht="42.75" customHeight="1">
      <c r="A1" s="33" t="s">
        <v>58</v>
      </c>
      <c r="B1" s="34"/>
      <c r="C1" s="42"/>
      <c r="D1" s="42"/>
      <c r="E1" s="42" t="s">
        <v>72</v>
      </c>
      <c r="F1" s="42" t="s">
        <v>59</v>
      </c>
      <c r="G1" s="42" t="s">
        <v>60</v>
      </c>
      <c r="H1" s="42" t="s">
        <v>73</v>
      </c>
      <c r="I1" s="42" t="s">
        <v>74</v>
      </c>
      <c r="J1" s="42" t="s">
        <v>75</v>
      </c>
      <c r="K1" s="45" t="s">
        <v>1210</v>
      </c>
      <c r="L1" s="45" t="s">
        <v>74</v>
      </c>
      <c r="M1" s="196" t="s">
        <v>1314</v>
      </c>
      <c r="N1" s="196" t="s">
        <v>1316</v>
      </c>
    </row>
    <row r="2" spans="1:15" ht="48">
      <c r="A2" s="36" t="s">
        <v>61</v>
      </c>
      <c r="B2" s="36" t="s">
        <v>62</v>
      </c>
      <c r="C2" s="36" t="s">
        <v>65</v>
      </c>
      <c r="D2" s="36" t="s">
        <v>66</v>
      </c>
      <c r="E2" s="36" t="s">
        <v>63</v>
      </c>
      <c r="F2" s="191" t="s">
        <v>64</v>
      </c>
      <c r="G2" s="191" t="s">
        <v>64</v>
      </c>
      <c r="H2" s="36" t="s">
        <v>67</v>
      </c>
      <c r="I2" s="36" t="s">
        <v>68</v>
      </c>
      <c r="J2" s="36" t="s">
        <v>69</v>
      </c>
      <c r="K2" s="36" t="s">
        <v>1209</v>
      </c>
      <c r="L2" s="193" t="s">
        <v>1313</v>
      </c>
      <c r="M2" s="193" t="s">
        <v>1313</v>
      </c>
      <c r="N2" s="197" t="s">
        <v>1315</v>
      </c>
      <c r="O2" s="203" t="s">
        <v>1317</v>
      </c>
    </row>
    <row r="3" spans="1:15">
      <c r="A3" s="37">
        <v>28.592400000000001</v>
      </c>
      <c r="B3" s="38">
        <v>12</v>
      </c>
      <c r="C3" s="38">
        <f t="shared" ref="C3:C9" si="0">A3+2*B3</f>
        <v>52.592399999999998</v>
      </c>
      <c r="D3" s="38">
        <f t="shared" ref="D3:D9" si="1">A3*(1+B3)</f>
        <v>371.70120000000003</v>
      </c>
      <c r="E3" s="38">
        <f>ABS(B3)</f>
        <v>12</v>
      </c>
      <c r="F3" s="192">
        <f>SQRT(A3)</f>
        <v>5.3471861759246799</v>
      </c>
      <c r="G3" s="192">
        <f>POWER(A3,1/2)</f>
        <v>5.3471861759246799</v>
      </c>
      <c r="H3" s="38">
        <f>INT(A3)</f>
        <v>28</v>
      </c>
      <c r="I3" s="38">
        <f>ROUND(A3,0)</f>
        <v>29</v>
      </c>
      <c r="J3" s="38" t="str">
        <f>ROMAN(A3)</f>
        <v>XXVIII</v>
      </c>
      <c r="K3" s="47" t="b">
        <f>ISNUMBER(A3)</f>
        <v>1</v>
      </c>
      <c r="L3" s="194">
        <f>ROUND(A3,2)</f>
        <v>28.59</v>
      </c>
      <c r="M3" s="194">
        <v>28.592400000000001</v>
      </c>
      <c r="N3" s="198">
        <f>M3-L3</f>
        <v>2.400000000001512E-3</v>
      </c>
      <c r="O3" s="121">
        <f>(A3+3*B3)^3/SQRT(2*A3-5)</f>
        <v>37305.447407062893</v>
      </c>
    </row>
    <row r="4" spans="1:15">
      <c r="A4" s="37">
        <v>44.553600000000003</v>
      </c>
      <c r="B4" s="38">
        <v>-36</v>
      </c>
      <c r="C4" s="38">
        <f t="shared" si="0"/>
        <v>-27.446399999999997</v>
      </c>
      <c r="D4" s="38">
        <f t="shared" si="1"/>
        <v>-1559.3760000000002</v>
      </c>
      <c r="E4" s="38">
        <f t="shared" ref="E4:E9" si="2">ABS(B4)</f>
        <v>36</v>
      </c>
      <c r="F4" s="192">
        <f t="shared" ref="F4:F9" si="3">SQRT(A4)</f>
        <v>6.6748483128832223</v>
      </c>
      <c r="G4" s="192">
        <f t="shared" ref="G4:G9" si="4">POWER(A4,1/2)</f>
        <v>6.6748483128832223</v>
      </c>
      <c r="H4" s="38">
        <f t="shared" ref="H4:H9" si="5">INT(A4)</f>
        <v>44</v>
      </c>
      <c r="I4" s="38">
        <f t="shared" ref="I4:I9" si="6">ROUND(A4,0)</f>
        <v>45</v>
      </c>
      <c r="J4" s="38" t="str">
        <f t="shared" ref="J4:J9" si="7">ROMAN(A4)</f>
        <v>XLIV</v>
      </c>
      <c r="K4" s="47" t="b">
        <f t="shared" ref="K4:K9" si="8">ISNUMBER(A4)</f>
        <v>1</v>
      </c>
      <c r="L4" s="194">
        <f t="shared" ref="L4:L9" si="9">ROUND(A4,2)</f>
        <v>44.55</v>
      </c>
      <c r="M4" s="194">
        <v>44.553600000000003</v>
      </c>
      <c r="N4" s="198">
        <f t="shared" ref="N4:N9" si="10">M4-L4</f>
        <v>3.6000000000058208E-3</v>
      </c>
      <c r="O4" s="121">
        <f t="shared" ref="O4:O9" si="11">(A4+3*B4)^3/SQRT(2*A4-5)</f>
        <v>-27848.664114623185</v>
      </c>
    </row>
    <row r="5" spans="1:15">
      <c r="A5" s="37">
        <v>79.992400000000004</v>
      </c>
      <c r="B5" s="38">
        <v>3</v>
      </c>
      <c r="C5" s="38">
        <f t="shared" si="0"/>
        <v>85.992400000000004</v>
      </c>
      <c r="D5" s="38">
        <f t="shared" si="1"/>
        <v>319.96960000000001</v>
      </c>
      <c r="E5" s="38">
        <f t="shared" si="2"/>
        <v>3</v>
      </c>
      <c r="F5" s="192">
        <f t="shared" si="3"/>
        <v>8.9438470469926976</v>
      </c>
      <c r="G5" s="192">
        <f t="shared" si="4"/>
        <v>8.9438470469926976</v>
      </c>
      <c r="H5" s="38">
        <f t="shared" si="5"/>
        <v>79</v>
      </c>
      <c r="I5" s="38">
        <f t="shared" si="6"/>
        <v>80</v>
      </c>
      <c r="J5" s="38" t="str">
        <f t="shared" si="7"/>
        <v>LXXIX</v>
      </c>
      <c r="K5" s="47" t="b">
        <f t="shared" si="8"/>
        <v>1</v>
      </c>
      <c r="L5" s="194">
        <f t="shared" si="9"/>
        <v>79.989999999999995</v>
      </c>
      <c r="M5" s="194">
        <v>79.992400000000004</v>
      </c>
      <c r="N5" s="198">
        <f t="shared" si="10"/>
        <v>2.4000000000086175E-3</v>
      </c>
      <c r="O5" s="121">
        <f t="shared" si="11"/>
        <v>56612.743820417272</v>
      </c>
    </row>
    <row r="6" spans="1:15">
      <c r="A6" s="37">
        <v>76.406599999999997</v>
      </c>
      <c r="B6" s="38">
        <v>-99.33</v>
      </c>
      <c r="C6" s="38">
        <f t="shared" si="0"/>
        <v>-122.2534</v>
      </c>
      <c r="D6" s="38">
        <f t="shared" si="1"/>
        <v>-7513.0609779999995</v>
      </c>
      <c r="E6" s="38">
        <f t="shared" si="2"/>
        <v>99.33</v>
      </c>
      <c r="F6" s="192">
        <f t="shared" si="3"/>
        <v>8.741086888940071</v>
      </c>
      <c r="G6" s="192">
        <f t="shared" si="4"/>
        <v>8.741086888940071</v>
      </c>
      <c r="H6" s="38">
        <f t="shared" si="5"/>
        <v>76</v>
      </c>
      <c r="I6" s="38">
        <f t="shared" si="6"/>
        <v>76</v>
      </c>
      <c r="J6" s="38" t="str">
        <f t="shared" si="7"/>
        <v>LXXVI</v>
      </c>
      <c r="K6" s="47" t="b">
        <f t="shared" si="8"/>
        <v>1</v>
      </c>
      <c r="L6" s="194">
        <f t="shared" si="9"/>
        <v>76.41</v>
      </c>
      <c r="M6" s="194">
        <v>76.406599999999997</v>
      </c>
      <c r="N6" s="198">
        <f t="shared" si="10"/>
        <v>-3.3999999999991815E-3</v>
      </c>
      <c r="O6" s="121">
        <f t="shared" si="11"/>
        <v>-894859.91885166906</v>
      </c>
    </row>
    <row r="7" spans="1:15">
      <c r="A7" s="37">
        <v>53.932540000000003</v>
      </c>
      <c r="B7" s="38">
        <v>3.6</v>
      </c>
      <c r="C7" s="38">
        <f t="shared" si="0"/>
        <v>61.132540000000006</v>
      </c>
      <c r="D7" s="38">
        <f t="shared" si="1"/>
        <v>248.08968400000001</v>
      </c>
      <c r="E7" s="38">
        <f t="shared" si="2"/>
        <v>3.6</v>
      </c>
      <c r="F7" s="192">
        <f t="shared" si="3"/>
        <v>7.343877722293584</v>
      </c>
      <c r="G7" s="192">
        <f t="shared" si="4"/>
        <v>7.343877722293584</v>
      </c>
      <c r="H7" s="38">
        <f t="shared" si="5"/>
        <v>53</v>
      </c>
      <c r="I7" s="38">
        <f t="shared" si="6"/>
        <v>54</v>
      </c>
      <c r="J7" s="38" t="str">
        <f t="shared" si="7"/>
        <v>LIII</v>
      </c>
      <c r="K7" s="47" t="b">
        <f t="shared" si="8"/>
        <v>1</v>
      </c>
      <c r="L7" s="194">
        <f t="shared" si="9"/>
        <v>53.93</v>
      </c>
      <c r="M7" s="194">
        <v>53.932540000000003</v>
      </c>
      <c r="N7" s="198">
        <f t="shared" si="10"/>
        <v>2.5400000000033174E-3</v>
      </c>
      <c r="O7" s="121">
        <f t="shared" si="11"/>
        <v>26744.467855594197</v>
      </c>
    </row>
    <row r="8" spans="1:15">
      <c r="A8" s="37">
        <v>57.865400000000001</v>
      </c>
      <c r="B8" s="38">
        <v>12.2</v>
      </c>
      <c r="C8" s="38">
        <f t="shared" si="0"/>
        <v>82.2654</v>
      </c>
      <c r="D8" s="38">
        <f t="shared" si="1"/>
        <v>763.82327999999995</v>
      </c>
      <c r="E8" s="38">
        <f t="shared" si="2"/>
        <v>12.2</v>
      </c>
      <c r="F8" s="192">
        <f t="shared" si="3"/>
        <v>7.6069310500358815</v>
      </c>
      <c r="G8" s="192">
        <f t="shared" si="4"/>
        <v>7.6069310500358815</v>
      </c>
      <c r="H8" s="38">
        <f t="shared" si="5"/>
        <v>57</v>
      </c>
      <c r="I8" s="38">
        <f t="shared" si="6"/>
        <v>58</v>
      </c>
      <c r="J8" s="38" t="str">
        <f t="shared" si="7"/>
        <v>LVII</v>
      </c>
      <c r="K8" s="47" t="b">
        <f t="shared" si="8"/>
        <v>1</v>
      </c>
      <c r="L8" s="194">
        <f t="shared" si="9"/>
        <v>57.87</v>
      </c>
      <c r="M8" s="194">
        <v>57.865400000000001</v>
      </c>
      <c r="N8" s="198">
        <f t="shared" si="10"/>
        <v>-4.5999999999963848E-3</v>
      </c>
      <c r="O8" s="121">
        <f t="shared" si="11"/>
        <v>80109.511749053388</v>
      </c>
    </row>
    <row r="9" spans="1:15">
      <c r="A9" s="37">
        <v>114.56</v>
      </c>
      <c r="B9" s="38">
        <v>-47.98</v>
      </c>
      <c r="C9" s="38">
        <f t="shared" si="0"/>
        <v>18.600000000000009</v>
      </c>
      <c r="D9" s="38">
        <f t="shared" si="1"/>
        <v>-5382.0288</v>
      </c>
      <c r="E9" s="38">
        <f t="shared" si="2"/>
        <v>47.98</v>
      </c>
      <c r="F9" s="192">
        <f t="shared" si="3"/>
        <v>10.703270528207721</v>
      </c>
      <c r="G9" s="192">
        <f t="shared" si="4"/>
        <v>10.703270528207721</v>
      </c>
      <c r="H9" s="38">
        <f t="shared" si="5"/>
        <v>114</v>
      </c>
      <c r="I9" s="38">
        <f t="shared" si="6"/>
        <v>115</v>
      </c>
      <c r="J9" s="38" t="str">
        <f t="shared" si="7"/>
        <v>CXIV</v>
      </c>
      <c r="K9" s="47" t="b">
        <f t="shared" si="8"/>
        <v>1</v>
      </c>
      <c r="L9" s="194">
        <f t="shared" si="9"/>
        <v>114.56</v>
      </c>
      <c r="M9" s="194">
        <v>114.56</v>
      </c>
      <c r="N9" s="198">
        <f t="shared" si="10"/>
        <v>0</v>
      </c>
      <c r="O9" s="121">
        <f t="shared" si="11"/>
        <v>-1694.0064807086444</v>
      </c>
    </row>
    <row r="12" spans="1:15">
      <c r="A12" s="35" t="s">
        <v>71</v>
      </c>
      <c r="B12" s="41">
        <f ca="1">NOW()</f>
        <v>43930.413859143518</v>
      </c>
    </row>
  </sheetData>
  <pageMargins left="0.75" right="0.75" top="1" bottom="1" header="0.5" footer="0.5"/>
  <pageSetup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X15"/>
  <sheetViews>
    <sheetView workbookViewId="0">
      <selection activeCell="C16" sqref="C16"/>
    </sheetView>
  </sheetViews>
  <sheetFormatPr defaultRowHeight="15"/>
  <cols>
    <col min="1" max="2" width="9.140625" style="22"/>
    <col min="3" max="3" width="10.5703125" style="22" bestFit="1" customWidth="1"/>
    <col min="4" max="19" width="10.7109375" style="22" customWidth="1"/>
    <col min="20" max="20" width="16.42578125" style="22" customWidth="1"/>
    <col min="21" max="24" width="10.7109375" style="22" customWidth="1"/>
    <col min="25" max="16384" width="9.140625" style="22"/>
  </cols>
  <sheetData>
    <row r="1" spans="1:24" ht="27" customHeight="1">
      <c r="D1" s="219" t="s">
        <v>56</v>
      </c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</row>
    <row r="2" spans="1:24" ht="18.75">
      <c r="A2" s="22" t="s">
        <v>1217</v>
      </c>
      <c r="C2" s="119" t="s">
        <v>1223</v>
      </c>
      <c r="D2" s="116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4" ht="18.75">
      <c r="A3" s="22" t="s">
        <v>1218</v>
      </c>
      <c r="C3" s="119" t="s">
        <v>1224</v>
      </c>
      <c r="D3" s="117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ht="18.75">
      <c r="A4" s="22" t="s">
        <v>1219</v>
      </c>
      <c r="B4" s="56"/>
      <c r="C4" s="118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ht="18.75">
      <c r="A5" s="22" t="s">
        <v>1221</v>
      </c>
      <c r="B5" s="57"/>
      <c r="C5" s="2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</row>
    <row r="6" spans="1:24" ht="21.75">
      <c r="A6" s="22" t="s">
        <v>1234</v>
      </c>
      <c r="B6" s="23">
        <v>4</v>
      </c>
      <c r="C6" s="24" t="s">
        <v>1261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4" ht="18.75">
      <c r="A7" s="22" t="s">
        <v>1240</v>
      </c>
      <c r="B7" s="23">
        <v>3</v>
      </c>
      <c r="C7" s="24" t="s">
        <v>57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9" spans="1:24" s="52" customFormat="1">
      <c r="C9" s="22" t="s">
        <v>1217</v>
      </c>
      <c r="D9" s="115" t="s">
        <v>1216</v>
      </c>
    </row>
    <row r="10" spans="1:24" s="52" customFormat="1">
      <c r="C10" s="22" t="s">
        <v>1218</v>
      </c>
      <c r="D10" s="115" t="s">
        <v>1215</v>
      </c>
    </row>
    <row r="11" spans="1:24">
      <c r="C11" s="22" t="s">
        <v>1219</v>
      </c>
      <c r="D11" s="115" t="s">
        <v>1220</v>
      </c>
    </row>
    <row r="12" spans="1:24">
      <c r="C12" s="22" t="s">
        <v>1221</v>
      </c>
      <c r="D12" s="115" t="s">
        <v>1222</v>
      </c>
    </row>
    <row r="13" spans="1:24">
      <c r="C13" s="22" t="s">
        <v>1234</v>
      </c>
      <c r="D13" s="115" t="s">
        <v>1262</v>
      </c>
    </row>
    <row r="14" spans="1:24">
      <c r="C14" s="22" t="s">
        <v>1240</v>
      </c>
      <c r="D14" s="115" t="s">
        <v>1260</v>
      </c>
    </row>
    <row r="15" spans="1:24">
      <c r="C15" s="22" t="s">
        <v>1246</v>
      </c>
      <c r="D15" s="115" t="s">
        <v>1263</v>
      </c>
    </row>
  </sheetData>
  <mergeCells count="1">
    <mergeCell ref="D1:X1"/>
  </mergeCells>
  <dataValidations count="1">
    <dataValidation type="whole" operator="greaterThan" allowBlank="1" showInputMessage="1" showErrorMessage="1" errorTitle="Pogresan unos" error="Polje moze da sadrzi samo cele pozitivne brojeve" sqref="B5:B7">
      <formula1>0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X1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3" sqref="D3"/>
    </sheetView>
  </sheetViews>
  <sheetFormatPr defaultRowHeight="15"/>
  <cols>
    <col min="1" max="2" width="9.140625" style="22"/>
    <col min="3" max="3" width="10.5703125" style="22" bestFit="1" customWidth="1"/>
    <col min="4" max="19" width="10.7109375" style="22" customWidth="1"/>
    <col min="20" max="20" width="16.42578125" style="22" customWidth="1"/>
    <col min="21" max="22" width="10.7109375" style="22" customWidth="1"/>
    <col min="23" max="23" width="14.140625" style="22" customWidth="1"/>
    <col min="24" max="24" width="13.85546875" style="22" customWidth="1"/>
    <col min="25" max="16384" width="9.140625" style="22"/>
  </cols>
  <sheetData>
    <row r="1" spans="1:24" ht="27" customHeight="1">
      <c r="D1" s="219" t="s">
        <v>56</v>
      </c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</row>
    <row r="2" spans="1:24" ht="18.75">
      <c r="A2" s="22" t="s">
        <v>1217</v>
      </c>
      <c r="C2" s="119" t="s">
        <v>1223</v>
      </c>
      <c r="D2" s="116">
        <v>1</v>
      </c>
      <c r="E2" s="51">
        <v>4</v>
      </c>
      <c r="F2" s="51">
        <v>7</v>
      </c>
      <c r="G2" s="51">
        <v>10</v>
      </c>
      <c r="H2" s="51">
        <v>13</v>
      </c>
      <c r="I2" s="51">
        <v>16</v>
      </c>
      <c r="J2" s="51">
        <v>19</v>
      </c>
      <c r="K2" s="51">
        <v>22</v>
      </c>
      <c r="L2" s="51">
        <v>25</v>
      </c>
      <c r="M2" s="51">
        <v>28</v>
      </c>
      <c r="N2" s="51">
        <v>31</v>
      </c>
      <c r="O2" s="51">
        <v>34</v>
      </c>
      <c r="P2" s="51">
        <v>37</v>
      </c>
      <c r="Q2" s="51">
        <v>40</v>
      </c>
      <c r="R2" s="51">
        <v>43</v>
      </c>
      <c r="S2" s="51">
        <v>46</v>
      </c>
      <c r="T2" s="51">
        <v>49</v>
      </c>
      <c r="U2" s="51">
        <v>52</v>
      </c>
      <c r="V2" s="51">
        <v>55</v>
      </c>
      <c r="W2" s="51">
        <v>58</v>
      </c>
      <c r="X2" s="51">
        <v>61</v>
      </c>
    </row>
    <row r="3" spans="1:24" ht="18.75">
      <c r="A3" s="22" t="s">
        <v>1218</v>
      </c>
      <c r="C3" s="119" t="s">
        <v>1224</v>
      </c>
      <c r="D3" s="117">
        <v>0</v>
      </c>
      <c r="E3" s="50">
        <v>0.5</v>
      </c>
      <c r="F3" s="50">
        <v>1</v>
      </c>
      <c r="G3" s="50">
        <v>1.5</v>
      </c>
      <c r="H3" s="50">
        <v>2</v>
      </c>
      <c r="I3" s="50">
        <v>2.5</v>
      </c>
      <c r="J3" s="50">
        <v>3</v>
      </c>
      <c r="K3" s="50">
        <v>3.5</v>
      </c>
      <c r="L3" s="50">
        <v>4</v>
      </c>
      <c r="M3" s="50">
        <v>4.5</v>
      </c>
      <c r="N3" s="50">
        <v>5</v>
      </c>
      <c r="O3" s="50">
        <v>5.5</v>
      </c>
      <c r="P3" s="50">
        <v>6</v>
      </c>
      <c r="Q3" s="50">
        <v>6.5</v>
      </c>
      <c r="R3" s="50">
        <v>7</v>
      </c>
      <c r="S3" s="50">
        <v>7.5</v>
      </c>
      <c r="T3" s="50">
        <v>8</v>
      </c>
      <c r="U3" s="50">
        <v>8.5</v>
      </c>
      <c r="V3" s="50">
        <v>9</v>
      </c>
      <c r="W3" s="50">
        <v>9.5</v>
      </c>
      <c r="X3" s="50">
        <v>10</v>
      </c>
    </row>
    <row r="4" spans="1:24" ht="18.75">
      <c r="A4" s="22" t="s">
        <v>1219</v>
      </c>
      <c r="B4" s="56"/>
      <c r="C4" s="118"/>
      <c r="D4" s="53">
        <f>ABS(D3-D2)</f>
        <v>1</v>
      </c>
      <c r="E4" s="53">
        <f t="shared" ref="E4:X4" si="0">ABS(E3-E2)</f>
        <v>3.5</v>
      </c>
      <c r="F4" s="53">
        <f t="shared" si="0"/>
        <v>6</v>
      </c>
      <c r="G4" s="53">
        <f t="shared" si="0"/>
        <v>8.5</v>
      </c>
      <c r="H4" s="53">
        <f t="shared" si="0"/>
        <v>11</v>
      </c>
      <c r="I4" s="53">
        <f t="shared" si="0"/>
        <v>13.5</v>
      </c>
      <c r="J4" s="53">
        <f t="shared" si="0"/>
        <v>16</v>
      </c>
      <c r="K4" s="53">
        <f t="shared" si="0"/>
        <v>18.5</v>
      </c>
      <c r="L4" s="53">
        <f t="shared" si="0"/>
        <v>21</v>
      </c>
      <c r="M4" s="53">
        <f t="shared" si="0"/>
        <v>23.5</v>
      </c>
      <c r="N4" s="53">
        <f t="shared" si="0"/>
        <v>26</v>
      </c>
      <c r="O4" s="53">
        <f t="shared" si="0"/>
        <v>28.5</v>
      </c>
      <c r="P4" s="53">
        <f t="shared" si="0"/>
        <v>31</v>
      </c>
      <c r="Q4" s="53">
        <f t="shared" si="0"/>
        <v>33.5</v>
      </c>
      <c r="R4" s="53">
        <f t="shared" si="0"/>
        <v>36</v>
      </c>
      <c r="S4" s="53">
        <f t="shared" si="0"/>
        <v>38.5</v>
      </c>
      <c r="T4" s="53">
        <f t="shared" si="0"/>
        <v>41</v>
      </c>
      <c r="U4" s="53">
        <f t="shared" si="0"/>
        <v>43.5</v>
      </c>
      <c r="V4" s="53">
        <f t="shared" si="0"/>
        <v>46</v>
      </c>
      <c r="W4" s="53">
        <f t="shared" si="0"/>
        <v>48.5</v>
      </c>
      <c r="X4" s="53">
        <f t="shared" si="0"/>
        <v>51</v>
      </c>
    </row>
    <row r="5" spans="1:24" ht="18.75">
      <c r="A5" s="22" t="s">
        <v>1221</v>
      </c>
      <c r="B5" s="57"/>
      <c r="C5" s="24" t="s">
        <v>57</v>
      </c>
      <c r="D5" s="54">
        <f>SQRT(D2)</f>
        <v>1</v>
      </c>
      <c r="E5" s="54">
        <f t="shared" ref="E5:X5" si="1">SQRT(E2)</f>
        <v>2</v>
      </c>
      <c r="F5" s="54">
        <f t="shared" si="1"/>
        <v>2.6457513110645907</v>
      </c>
      <c r="G5" s="54">
        <f t="shared" si="1"/>
        <v>3.1622776601683795</v>
      </c>
      <c r="H5" s="54">
        <f t="shared" si="1"/>
        <v>3.6055512754639891</v>
      </c>
      <c r="I5" s="54">
        <f t="shared" si="1"/>
        <v>4</v>
      </c>
      <c r="J5" s="54">
        <f t="shared" si="1"/>
        <v>4.358898943540674</v>
      </c>
      <c r="K5" s="54">
        <f t="shared" si="1"/>
        <v>4.6904157598234297</v>
      </c>
      <c r="L5" s="54">
        <f t="shared" si="1"/>
        <v>5</v>
      </c>
      <c r="M5" s="54">
        <f t="shared" si="1"/>
        <v>5.2915026221291814</v>
      </c>
      <c r="N5" s="54">
        <f t="shared" si="1"/>
        <v>5.5677643628300215</v>
      </c>
      <c r="O5" s="54">
        <f t="shared" si="1"/>
        <v>5.8309518948453007</v>
      </c>
      <c r="P5" s="54">
        <f t="shared" si="1"/>
        <v>6.0827625302982193</v>
      </c>
      <c r="Q5" s="54">
        <f t="shared" si="1"/>
        <v>6.324555320336759</v>
      </c>
      <c r="R5" s="54">
        <f t="shared" si="1"/>
        <v>6.5574385243020004</v>
      </c>
      <c r="S5" s="54">
        <f t="shared" si="1"/>
        <v>6.7823299831252681</v>
      </c>
      <c r="T5" s="54">
        <f t="shared" si="1"/>
        <v>7</v>
      </c>
      <c r="U5" s="54">
        <f t="shared" si="1"/>
        <v>7.2111025509279782</v>
      </c>
      <c r="V5" s="54">
        <f t="shared" si="1"/>
        <v>7.416198487095663</v>
      </c>
      <c r="W5" s="54">
        <f t="shared" si="1"/>
        <v>7.6157731058639087</v>
      </c>
      <c r="X5" s="54">
        <f t="shared" si="1"/>
        <v>7.810249675906654</v>
      </c>
    </row>
    <row r="6" spans="1:24" ht="21.75">
      <c r="A6" s="22" t="s">
        <v>1234</v>
      </c>
      <c r="B6" s="23">
        <v>4</v>
      </c>
      <c r="C6" s="24" t="s">
        <v>1261</v>
      </c>
      <c r="D6" s="55">
        <f>POWER(D2,$B$6)</f>
        <v>1</v>
      </c>
      <c r="E6" s="55">
        <f t="shared" ref="E6:X6" si="2">POWER(E2,$B$6)</f>
        <v>256</v>
      </c>
      <c r="F6" s="55">
        <f t="shared" si="2"/>
        <v>2401</v>
      </c>
      <c r="G6" s="55">
        <f t="shared" si="2"/>
        <v>10000</v>
      </c>
      <c r="H6" s="55">
        <f t="shared" si="2"/>
        <v>28561</v>
      </c>
      <c r="I6" s="55">
        <f t="shared" si="2"/>
        <v>65536</v>
      </c>
      <c r="J6" s="55">
        <f t="shared" si="2"/>
        <v>130321</v>
      </c>
      <c r="K6" s="55">
        <f t="shared" si="2"/>
        <v>234256</v>
      </c>
      <c r="L6" s="55">
        <f t="shared" si="2"/>
        <v>390625</v>
      </c>
      <c r="M6" s="55">
        <f t="shared" si="2"/>
        <v>614656</v>
      </c>
      <c r="N6" s="55">
        <f t="shared" si="2"/>
        <v>923521</v>
      </c>
      <c r="O6" s="55">
        <f t="shared" si="2"/>
        <v>1336336</v>
      </c>
      <c r="P6" s="55">
        <f t="shared" si="2"/>
        <v>1874161</v>
      </c>
      <c r="Q6" s="55">
        <f t="shared" si="2"/>
        <v>2560000</v>
      </c>
      <c r="R6" s="55">
        <f t="shared" si="2"/>
        <v>3418801</v>
      </c>
      <c r="S6" s="55">
        <f t="shared" si="2"/>
        <v>4477456</v>
      </c>
      <c r="T6" s="55">
        <f t="shared" si="2"/>
        <v>5764801</v>
      </c>
      <c r="U6" s="55">
        <f t="shared" si="2"/>
        <v>7311616</v>
      </c>
      <c r="V6" s="55">
        <f t="shared" si="2"/>
        <v>9150625</v>
      </c>
      <c r="W6" s="55">
        <f t="shared" si="2"/>
        <v>11316496</v>
      </c>
      <c r="X6" s="55">
        <f t="shared" si="2"/>
        <v>13845841</v>
      </c>
    </row>
    <row r="7" spans="1:24" ht="18.75">
      <c r="A7" s="22" t="s">
        <v>1240</v>
      </c>
      <c r="B7" s="23">
        <v>3</v>
      </c>
      <c r="C7" s="24" t="s">
        <v>57</v>
      </c>
      <c r="D7" s="54">
        <f>ROUND(POWER(D2,1/$B$7),2)</f>
        <v>1</v>
      </c>
      <c r="E7" s="54">
        <f t="shared" ref="E7:X7" si="3">ROUND(POWER(E2,1/$B$7),2)</f>
        <v>1.59</v>
      </c>
      <c r="F7" s="54">
        <f t="shared" si="3"/>
        <v>1.91</v>
      </c>
      <c r="G7" s="54">
        <f t="shared" si="3"/>
        <v>2.15</v>
      </c>
      <c r="H7" s="54">
        <f t="shared" si="3"/>
        <v>2.35</v>
      </c>
      <c r="I7" s="54">
        <f t="shared" si="3"/>
        <v>2.52</v>
      </c>
      <c r="J7" s="54">
        <f t="shared" si="3"/>
        <v>2.67</v>
      </c>
      <c r="K7" s="54">
        <f t="shared" si="3"/>
        <v>2.8</v>
      </c>
      <c r="L7" s="54">
        <f t="shared" si="3"/>
        <v>2.92</v>
      </c>
      <c r="M7" s="54">
        <f t="shared" si="3"/>
        <v>3.04</v>
      </c>
      <c r="N7" s="54">
        <f t="shared" si="3"/>
        <v>3.14</v>
      </c>
      <c r="O7" s="54">
        <f t="shared" si="3"/>
        <v>3.24</v>
      </c>
      <c r="P7" s="54">
        <f t="shared" si="3"/>
        <v>3.33</v>
      </c>
      <c r="Q7" s="54">
        <f t="shared" si="3"/>
        <v>3.42</v>
      </c>
      <c r="R7" s="54">
        <f t="shared" si="3"/>
        <v>3.5</v>
      </c>
      <c r="S7" s="54">
        <f t="shared" si="3"/>
        <v>3.58</v>
      </c>
      <c r="T7" s="54">
        <f t="shared" si="3"/>
        <v>3.66</v>
      </c>
      <c r="U7" s="54">
        <f t="shared" si="3"/>
        <v>3.73</v>
      </c>
      <c r="V7" s="54">
        <f t="shared" si="3"/>
        <v>3.8</v>
      </c>
      <c r="W7" s="54">
        <f t="shared" si="3"/>
        <v>3.87</v>
      </c>
      <c r="X7" s="54">
        <f t="shared" si="3"/>
        <v>3.94</v>
      </c>
    </row>
    <row r="9" spans="1:24" s="52" customFormat="1">
      <c r="C9" s="22" t="s">
        <v>1217</v>
      </c>
      <c r="D9" s="115" t="s">
        <v>1216</v>
      </c>
    </row>
    <row r="10" spans="1:24" s="52" customFormat="1">
      <c r="C10" s="22" t="s">
        <v>1218</v>
      </c>
      <c r="D10" s="115" t="s">
        <v>1215</v>
      </c>
    </row>
    <row r="11" spans="1:24">
      <c r="C11" s="22" t="s">
        <v>1219</v>
      </c>
      <c r="D11" s="115" t="s">
        <v>1312</v>
      </c>
    </row>
    <row r="12" spans="1:24">
      <c r="C12" s="22" t="s">
        <v>1221</v>
      </c>
      <c r="D12" s="115" t="s">
        <v>1222</v>
      </c>
    </row>
    <row r="13" spans="1:24">
      <c r="C13" s="22" t="s">
        <v>1234</v>
      </c>
      <c r="D13" s="115" t="s">
        <v>1262</v>
      </c>
    </row>
    <row r="14" spans="1:24">
      <c r="C14" s="22" t="s">
        <v>1240</v>
      </c>
      <c r="D14" s="115" t="s">
        <v>1260</v>
      </c>
    </row>
    <row r="15" spans="1:24">
      <c r="C15" s="22" t="s">
        <v>1246</v>
      </c>
      <c r="D15" s="115" t="s">
        <v>1263</v>
      </c>
    </row>
  </sheetData>
  <mergeCells count="1">
    <mergeCell ref="D1:X1"/>
  </mergeCells>
  <dataValidations count="1">
    <dataValidation type="whole" operator="greaterThan" allowBlank="1" showInputMessage="1" showErrorMessage="1" errorTitle="Pogresan unos" error="Polje moze da sadrzi samo cele pozitivne brojeve" sqref="B5:B7">
      <formula1>0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41"/>
  <sheetViews>
    <sheetView showZeros="0" tabSelected="1" topLeftCell="A10" workbookViewId="0">
      <selection activeCell="K32" sqref="K32"/>
    </sheetView>
  </sheetViews>
  <sheetFormatPr defaultRowHeight="12.75"/>
  <cols>
    <col min="1" max="2" width="7" style="149" customWidth="1"/>
    <col min="3" max="3" width="17.7109375" style="149" customWidth="1"/>
    <col min="4" max="4" width="6.5703125" style="149" customWidth="1"/>
    <col min="5" max="5" width="10.140625" style="149" customWidth="1"/>
    <col min="6" max="6" width="9.140625" style="149"/>
    <col min="7" max="7" width="9.85546875" style="149" customWidth="1"/>
    <col min="8" max="8" width="7.7109375" style="149" customWidth="1"/>
    <col min="9" max="9" width="9.85546875" style="149" customWidth="1"/>
    <col min="10" max="10" width="10.7109375" style="149" customWidth="1"/>
    <col min="11" max="11" width="6.7109375" style="149" customWidth="1"/>
    <col min="12" max="12" width="9.85546875" style="149" customWidth="1"/>
    <col min="13" max="13" width="10.85546875" style="149" customWidth="1"/>
    <col min="14" max="16384" width="9.140625" style="149"/>
  </cols>
  <sheetData>
    <row r="1" spans="1:14" ht="16.5" customHeight="1">
      <c r="A1" s="243" t="s">
        <v>1318</v>
      </c>
      <c r="B1" s="243"/>
      <c r="C1" s="243"/>
      <c r="D1" s="243"/>
      <c r="E1" s="144"/>
      <c r="F1" s="144"/>
      <c r="G1" s="144"/>
      <c r="H1" s="145"/>
      <c r="I1" s="146"/>
      <c r="J1" s="147"/>
      <c r="K1" s="147"/>
      <c r="L1" s="147"/>
      <c r="M1" s="148"/>
    </row>
    <row r="2" spans="1:14" ht="14.25" customHeight="1">
      <c r="A2" s="243"/>
      <c r="B2" s="243"/>
      <c r="C2" s="243"/>
      <c r="D2" s="243"/>
      <c r="F2" s="144"/>
      <c r="G2" s="144"/>
      <c r="H2" s="240" t="s">
        <v>1272</v>
      </c>
      <c r="I2" s="240"/>
      <c r="J2" s="242"/>
      <c r="K2" s="242"/>
      <c r="L2" s="242"/>
      <c r="M2" s="242"/>
    </row>
    <row r="3" spans="1:14" ht="13.5" customHeight="1">
      <c r="A3" s="232" t="s">
        <v>1319</v>
      </c>
      <c r="B3" s="232"/>
      <c r="C3" s="232"/>
      <c r="D3" s="232"/>
      <c r="E3" s="144"/>
      <c r="F3" s="144"/>
      <c r="G3" s="144"/>
      <c r="H3" s="240" t="s">
        <v>1273</v>
      </c>
      <c r="I3" s="240"/>
      <c r="J3" s="241"/>
      <c r="K3" s="241"/>
      <c r="L3" s="241"/>
      <c r="M3" s="241"/>
    </row>
    <row r="4" spans="1:14" ht="13.5" customHeight="1">
      <c r="A4" s="232" t="s">
        <v>1320</v>
      </c>
      <c r="B4" s="232"/>
      <c r="C4" s="232"/>
      <c r="D4" s="150"/>
      <c r="E4" s="144"/>
      <c r="F4" s="144"/>
      <c r="G4" s="144"/>
      <c r="H4" s="240" t="s">
        <v>1274</v>
      </c>
      <c r="I4" s="240"/>
      <c r="J4" s="241"/>
      <c r="K4" s="241"/>
      <c r="L4" s="241"/>
      <c r="M4" s="241"/>
    </row>
    <row r="5" spans="1:14" ht="14.25" customHeight="1">
      <c r="A5" s="232" t="s">
        <v>1275</v>
      </c>
      <c r="B5" s="232"/>
      <c r="C5" s="151" t="s">
        <v>1321</v>
      </c>
      <c r="D5" s="152"/>
      <c r="E5" s="144"/>
      <c r="F5" s="144"/>
      <c r="G5" s="144"/>
      <c r="H5" s="240" t="s">
        <v>1276</v>
      </c>
      <c r="I5" s="240"/>
      <c r="J5" s="241"/>
      <c r="K5" s="241"/>
      <c r="L5" s="241"/>
      <c r="M5" s="241"/>
    </row>
    <row r="6" spans="1:14" ht="15.75" customHeight="1" thickBot="1">
      <c r="A6" s="232" t="s">
        <v>1277</v>
      </c>
      <c r="B6" s="232"/>
      <c r="C6" s="151">
        <v>1728668</v>
      </c>
      <c r="D6" s="152"/>
      <c r="E6" s="233"/>
      <c r="F6" s="233"/>
      <c r="G6" s="153"/>
      <c r="H6" s="154"/>
      <c r="I6" s="155"/>
      <c r="J6" s="156"/>
      <c r="K6" s="156"/>
      <c r="L6" s="156"/>
      <c r="M6" s="157"/>
    </row>
    <row r="7" spans="1:14" ht="15.75" customHeight="1">
      <c r="A7" s="232" t="s">
        <v>1278</v>
      </c>
      <c r="B7" s="232"/>
      <c r="C7" s="234"/>
      <c r="D7" s="234"/>
      <c r="E7" s="153"/>
      <c r="F7" s="153"/>
      <c r="G7" s="153"/>
    </row>
    <row r="8" spans="1:14" ht="16.5" customHeight="1">
      <c r="E8" s="235"/>
      <c r="F8" s="235"/>
      <c r="G8" s="236" t="s">
        <v>1279</v>
      </c>
      <c r="H8" s="236"/>
      <c r="I8" s="236"/>
      <c r="J8" s="237"/>
      <c r="K8" s="237"/>
    </row>
    <row r="9" spans="1:14" s="161" customFormat="1" ht="12.75" customHeight="1">
      <c r="A9" s="158"/>
      <c r="B9" s="230" t="s">
        <v>1280</v>
      </c>
      <c r="C9" s="230"/>
      <c r="D9" s="238"/>
      <c r="E9" s="238"/>
      <c r="F9" s="159" t="s">
        <v>1281</v>
      </c>
      <c r="G9" s="238"/>
      <c r="H9" s="238"/>
      <c r="I9" s="238"/>
      <c r="J9" s="239"/>
      <c r="K9" s="239"/>
      <c r="L9" s="160"/>
    </row>
    <row r="10" spans="1:14" s="161" customFormat="1" ht="12.75" customHeight="1">
      <c r="A10" s="158"/>
      <c r="B10" s="230" t="s">
        <v>1282</v>
      </c>
      <c r="C10" s="230"/>
      <c r="D10" s="230"/>
      <c r="E10" s="162"/>
      <c r="F10" s="159" t="s">
        <v>1283</v>
      </c>
      <c r="G10" s="231"/>
      <c r="H10" s="231"/>
      <c r="I10" s="231"/>
      <c r="J10" s="230" t="s">
        <v>1284</v>
      </c>
      <c r="K10" s="230"/>
      <c r="L10" s="230"/>
      <c r="M10" s="163"/>
    </row>
    <row r="11" spans="1:14" ht="9" customHeight="1"/>
    <row r="12" spans="1:14" s="161" customFormat="1" ht="25.5">
      <c r="A12" s="164" t="s">
        <v>1285</v>
      </c>
      <c r="B12" s="229" t="s">
        <v>5</v>
      </c>
      <c r="C12" s="229"/>
      <c r="D12" s="164" t="s">
        <v>1286</v>
      </c>
      <c r="E12" s="164" t="s">
        <v>6</v>
      </c>
      <c r="F12" s="164" t="s">
        <v>1287</v>
      </c>
      <c r="G12" s="164" t="s">
        <v>1288</v>
      </c>
      <c r="H12" s="164" t="s">
        <v>1289</v>
      </c>
      <c r="I12" s="164" t="s">
        <v>1290</v>
      </c>
      <c r="J12" s="164" t="s">
        <v>1291</v>
      </c>
      <c r="K12" s="164" t="s">
        <v>1292</v>
      </c>
      <c r="L12" s="164" t="s">
        <v>1293</v>
      </c>
      <c r="M12" s="165" t="s">
        <v>1294</v>
      </c>
      <c r="N12" s="164" t="s">
        <v>1295</v>
      </c>
    </row>
    <row r="13" spans="1:14" s="173" customFormat="1" ht="14.1" customHeight="1">
      <c r="A13" s="166">
        <v>1</v>
      </c>
      <c r="B13" s="228"/>
      <c r="C13" s="228"/>
      <c r="D13" s="167"/>
      <c r="E13" s="168"/>
      <c r="F13" s="169">
        <f>IF(K13=8,N13*92.59259259%,N13*84.7457627%)</f>
        <v>0</v>
      </c>
      <c r="G13" s="170">
        <f>E13*F13</f>
        <v>0</v>
      </c>
      <c r="H13" s="171"/>
      <c r="I13" s="170">
        <f>G13*H13</f>
        <v>0</v>
      </c>
      <c r="J13" s="170">
        <f>G13-I13</f>
        <v>0</v>
      </c>
      <c r="K13" s="172">
        <v>20</v>
      </c>
      <c r="L13" s="170">
        <f>K13*J13/100</f>
        <v>0</v>
      </c>
      <c r="M13" s="170">
        <f>E13*F13</f>
        <v>0</v>
      </c>
      <c r="N13" s="168"/>
    </row>
    <row r="14" spans="1:14" s="173" customFormat="1" ht="14.1" customHeight="1">
      <c r="A14" s="166">
        <v>2</v>
      </c>
      <c r="B14" s="228"/>
      <c r="C14" s="228"/>
      <c r="D14" s="167"/>
      <c r="E14" s="168"/>
      <c r="F14" s="169">
        <f t="shared" ref="F14:F27" si="0">IF(K14=8,N14*92.59259259%,N14*84.7457627%)</f>
        <v>0</v>
      </c>
      <c r="G14" s="170">
        <f t="shared" ref="G14:G27" si="1">E14*F14</f>
        <v>0</v>
      </c>
      <c r="H14" s="171"/>
      <c r="I14" s="170">
        <f t="shared" ref="I14:I27" si="2">G14*H14</f>
        <v>0</v>
      </c>
      <c r="J14" s="170">
        <f t="shared" ref="J14:J27" si="3">G14-I14</f>
        <v>0</v>
      </c>
      <c r="K14" s="172"/>
      <c r="L14" s="170">
        <f t="shared" ref="L14:L27" si="4">K14*J14/100</f>
        <v>0</v>
      </c>
      <c r="M14" s="170">
        <f t="shared" ref="M14:M27" si="5">E14*F14</f>
        <v>0</v>
      </c>
      <c r="N14" s="168"/>
    </row>
    <row r="15" spans="1:14" s="173" customFormat="1" ht="14.1" customHeight="1">
      <c r="A15" s="166">
        <v>3</v>
      </c>
      <c r="B15" s="228"/>
      <c r="C15" s="228"/>
      <c r="D15" s="167"/>
      <c r="E15" s="168"/>
      <c r="F15" s="169">
        <f t="shared" si="0"/>
        <v>0</v>
      </c>
      <c r="G15" s="170">
        <f t="shared" si="1"/>
        <v>0</v>
      </c>
      <c r="H15" s="171"/>
      <c r="I15" s="170">
        <f t="shared" si="2"/>
        <v>0</v>
      </c>
      <c r="J15" s="170">
        <f t="shared" si="3"/>
        <v>0</v>
      </c>
      <c r="K15" s="172"/>
      <c r="L15" s="170">
        <f t="shared" si="4"/>
        <v>0</v>
      </c>
      <c r="M15" s="170">
        <f t="shared" si="5"/>
        <v>0</v>
      </c>
      <c r="N15" s="168"/>
    </row>
    <row r="16" spans="1:14" s="173" customFormat="1" ht="14.1" customHeight="1">
      <c r="A16" s="166">
        <v>4</v>
      </c>
      <c r="B16" s="228"/>
      <c r="C16" s="228"/>
      <c r="D16" s="167"/>
      <c r="E16" s="168"/>
      <c r="F16" s="169">
        <f t="shared" si="0"/>
        <v>0</v>
      </c>
      <c r="G16" s="170">
        <f t="shared" si="1"/>
        <v>0</v>
      </c>
      <c r="H16" s="171"/>
      <c r="I16" s="170">
        <f t="shared" si="2"/>
        <v>0</v>
      </c>
      <c r="J16" s="170">
        <f t="shared" si="3"/>
        <v>0</v>
      </c>
      <c r="K16" s="172"/>
      <c r="L16" s="170">
        <f t="shared" si="4"/>
        <v>0</v>
      </c>
      <c r="M16" s="170">
        <f t="shared" si="5"/>
        <v>0</v>
      </c>
      <c r="N16" s="168"/>
    </row>
    <row r="17" spans="1:14" s="173" customFormat="1" ht="14.1" customHeight="1">
      <c r="A17" s="166">
        <v>5</v>
      </c>
      <c r="B17" s="228"/>
      <c r="C17" s="228"/>
      <c r="D17" s="167"/>
      <c r="E17" s="168"/>
      <c r="F17" s="169">
        <f t="shared" si="0"/>
        <v>0</v>
      </c>
      <c r="G17" s="170">
        <f t="shared" si="1"/>
        <v>0</v>
      </c>
      <c r="H17" s="171"/>
      <c r="I17" s="170">
        <f t="shared" si="2"/>
        <v>0</v>
      </c>
      <c r="J17" s="170">
        <f t="shared" si="3"/>
        <v>0</v>
      </c>
      <c r="K17" s="172"/>
      <c r="L17" s="170">
        <f t="shared" si="4"/>
        <v>0</v>
      </c>
      <c r="M17" s="170">
        <f t="shared" si="5"/>
        <v>0</v>
      </c>
      <c r="N17" s="168"/>
    </row>
    <row r="18" spans="1:14" s="173" customFormat="1" ht="14.1" customHeight="1">
      <c r="A18" s="166">
        <v>6</v>
      </c>
      <c r="B18" s="228"/>
      <c r="C18" s="228"/>
      <c r="D18" s="167"/>
      <c r="E18" s="168"/>
      <c r="F18" s="169">
        <f t="shared" si="0"/>
        <v>0</v>
      </c>
      <c r="G18" s="170">
        <f t="shared" si="1"/>
        <v>0</v>
      </c>
      <c r="H18" s="171"/>
      <c r="I18" s="170">
        <f t="shared" si="2"/>
        <v>0</v>
      </c>
      <c r="J18" s="170">
        <f t="shared" si="3"/>
        <v>0</v>
      </c>
      <c r="K18" s="172"/>
      <c r="L18" s="170">
        <f t="shared" si="4"/>
        <v>0</v>
      </c>
      <c r="M18" s="170">
        <f t="shared" si="5"/>
        <v>0</v>
      </c>
      <c r="N18" s="168"/>
    </row>
    <row r="19" spans="1:14" s="173" customFormat="1" ht="14.1" customHeight="1">
      <c r="A19" s="166">
        <v>7</v>
      </c>
      <c r="B19" s="228"/>
      <c r="C19" s="228"/>
      <c r="D19" s="167"/>
      <c r="E19" s="168"/>
      <c r="F19" s="169">
        <f t="shared" si="0"/>
        <v>0</v>
      </c>
      <c r="G19" s="170">
        <f t="shared" si="1"/>
        <v>0</v>
      </c>
      <c r="H19" s="171"/>
      <c r="I19" s="170">
        <f t="shared" si="2"/>
        <v>0</v>
      </c>
      <c r="J19" s="170">
        <f t="shared" si="3"/>
        <v>0</v>
      </c>
      <c r="K19" s="172"/>
      <c r="L19" s="170">
        <f t="shared" si="4"/>
        <v>0</v>
      </c>
      <c r="M19" s="170">
        <f t="shared" si="5"/>
        <v>0</v>
      </c>
      <c r="N19" s="168"/>
    </row>
    <row r="20" spans="1:14" s="173" customFormat="1" ht="14.1" customHeight="1">
      <c r="A20" s="166">
        <v>8</v>
      </c>
      <c r="B20" s="228"/>
      <c r="C20" s="228"/>
      <c r="D20" s="167"/>
      <c r="E20" s="168"/>
      <c r="F20" s="169">
        <f t="shared" si="0"/>
        <v>0</v>
      </c>
      <c r="G20" s="170">
        <f t="shared" si="1"/>
        <v>0</v>
      </c>
      <c r="H20" s="171"/>
      <c r="I20" s="170">
        <f t="shared" si="2"/>
        <v>0</v>
      </c>
      <c r="J20" s="170">
        <f t="shared" si="3"/>
        <v>0</v>
      </c>
      <c r="K20" s="172"/>
      <c r="L20" s="170">
        <f t="shared" si="4"/>
        <v>0</v>
      </c>
      <c r="M20" s="170">
        <f t="shared" si="5"/>
        <v>0</v>
      </c>
      <c r="N20" s="168"/>
    </row>
    <row r="21" spans="1:14" s="173" customFormat="1" ht="14.1" customHeight="1">
      <c r="A21" s="166">
        <v>9</v>
      </c>
      <c r="B21" s="228"/>
      <c r="C21" s="228"/>
      <c r="D21" s="167"/>
      <c r="E21" s="168"/>
      <c r="F21" s="169">
        <f t="shared" si="0"/>
        <v>0</v>
      </c>
      <c r="G21" s="170">
        <f t="shared" si="1"/>
        <v>0</v>
      </c>
      <c r="H21" s="171"/>
      <c r="I21" s="170">
        <f t="shared" si="2"/>
        <v>0</v>
      </c>
      <c r="J21" s="170">
        <f t="shared" si="3"/>
        <v>0</v>
      </c>
      <c r="K21" s="172"/>
      <c r="L21" s="170">
        <f t="shared" si="4"/>
        <v>0</v>
      </c>
      <c r="M21" s="170">
        <f t="shared" si="5"/>
        <v>0</v>
      </c>
      <c r="N21" s="168"/>
    </row>
    <row r="22" spans="1:14" s="173" customFormat="1" ht="14.1" customHeight="1">
      <c r="A22" s="166">
        <v>10</v>
      </c>
      <c r="B22" s="228"/>
      <c r="C22" s="228"/>
      <c r="D22" s="167"/>
      <c r="E22" s="168"/>
      <c r="F22" s="169">
        <f t="shared" si="0"/>
        <v>0</v>
      </c>
      <c r="G22" s="170">
        <f t="shared" si="1"/>
        <v>0</v>
      </c>
      <c r="H22" s="171"/>
      <c r="I22" s="170">
        <f t="shared" si="2"/>
        <v>0</v>
      </c>
      <c r="J22" s="170">
        <f t="shared" si="3"/>
        <v>0</v>
      </c>
      <c r="K22" s="172"/>
      <c r="L22" s="170">
        <f t="shared" si="4"/>
        <v>0</v>
      </c>
      <c r="M22" s="170">
        <f t="shared" si="5"/>
        <v>0</v>
      </c>
      <c r="N22" s="168"/>
    </row>
    <row r="23" spans="1:14" s="173" customFormat="1" ht="14.1" customHeight="1">
      <c r="A23" s="166">
        <v>11</v>
      </c>
      <c r="B23" s="228"/>
      <c r="C23" s="228"/>
      <c r="D23" s="167"/>
      <c r="E23" s="168"/>
      <c r="F23" s="169">
        <f t="shared" si="0"/>
        <v>0</v>
      </c>
      <c r="G23" s="170">
        <f t="shared" si="1"/>
        <v>0</v>
      </c>
      <c r="H23" s="171"/>
      <c r="I23" s="170">
        <f t="shared" si="2"/>
        <v>0</v>
      </c>
      <c r="J23" s="170">
        <f t="shared" si="3"/>
        <v>0</v>
      </c>
      <c r="K23" s="172"/>
      <c r="L23" s="170">
        <f t="shared" si="4"/>
        <v>0</v>
      </c>
      <c r="M23" s="170">
        <f t="shared" si="5"/>
        <v>0</v>
      </c>
      <c r="N23" s="168"/>
    </row>
    <row r="24" spans="1:14" s="173" customFormat="1" ht="14.1" customHeight="1">
      <c r="A24" s="166">
        <v>12</v>
      </c>
      <c r="B24" s="228"/>
      <c r="C24" s="228"/>
      <c r="D24" s="167"/>
      <c r="E24" s="168"/>
      <c r="F24" s="169">
        <f t="shared" si="0"/>
        <v>0</v>
      </c>
      <c r="G24" s="170">
        <f t="shared" si="1"/>
        <v>0</v>
      </c>
      <c r="H24" s="171"/>
      <c r="I24" s="170">
        <f t="shared" si="2"/>
        <v>0</v>
      </c>
      <c r="J24" s="170">
        <f t="shared" si="3"/>
        <v>0</v>
      </c>
      <c r="K24" s="172"/>
      <c r="L24" s="170">
        <f t="shared" si="4"/>
        <v>0</v>
      </c>
      <c r="M24" s="170">
        <f t="shared" si="5"/>
        <v>0</v>
      </c>
      <c r="N24" s="168"/>
    </row>
    <row r="25" spans="1:14" s="173" customFormat="1" ht="14.1" customHeight="1">
      <c r="A25" s="166">
        <v>13</v>
      </c>
      <c r="B25" s="228"/>
      <c r="C25" s="228"/>
      <c r="D25" s="167"/>
      <c r="E25" s="168"/>
      <c r="F25" s="169">
        <f t="shared" si="0"/>
        <v>0</v>
      </c>
      <c r="G25" s="170">
        <f t="shared" si="1"/>
        <v>0</v>
      </c>
      <c r="H25" s="171"/>
      <c r="I25" s="170">
        <f t="shared" si="2"/>
        <v>0</v>
      </c>
      <c r="J25" s="170">
        <f t="shared" si="3"/>
        <v>0</v>
      </c>
      <c r="K25" s="172"/>
      <c r="L25" s="170">
        <f t="shared" si="4"/>
        <v>0</v>
      </c>
      <c r="M25" s="170">
        <f t="shared" si="5"/>
        <v>0</v>
      </c>
      <c r="N25" s="168"/>
    </row>
    <row r="26" spans="1:14" s="173" customFormat="1" ht="14.1" customHeight="1">
      <c r="A26" s="166">
        <v>14</v>
      </c>
      <c r="B26" s="228"/>
      <c r="C26" s="228"/>
      <c r="D26" s="167"/>
      <c r="E26" s="168"/>
      <c r="F26" s="169">
        <f t="shared" si="0"/>
        <v>0</v>
      </c>
      <c r="G26" s="170">
        <f t="shared" si="1"/>
        <v>0</v>
      </c>
      <c r="H26" s="171"/>
      <c r="I26" s="170">
        <f t="shared" si="2"/>
        <v>0</v>
      </c>
      <c r="J26" s="170">
        <f t="shared" si="3"/>
        <v>0</v>
      </c>
      <c r="K26" s="172"/>
      <c r="L26" s="170">
        <f t="shared" si="4"/>
        <v>0</v>
      </c>
      <c r="M26" s="170">
        <f t="shared" si="5"/>
        <v>0</v>
      </c>
      <c r="N26" s="168"/>
    </row>
    <row r="27" spans="1:14" s="173" customFormat="1" ht="14.1" customHeight="1">
      <c r="A27" s="166">
        <v>15</v>
      </c>
      <c r="B27" s="228"/>
      <c r="C27" s="228"/>
      <c r="D27" s="167"/>
      <c r="E27" s="168"/>
      <c r="F27" s="169">
        <f t="shared" si="0"/>
        <v>0</v>
      </c>
      <c r="G27" s="170">
        <f t="shared" si="1"/>
        <v>0</v>
      </c>
      <c r="H27" s="171"/>
      <c r="I27" s="170">
        <f t="shared" si="2"/>
        <v>0</v>
      </c>
      <c r="J27" s="170">
        <f t="shared" si="3"/>
        <v>0</v>
      </c>
      <c r="K27" s="172"/>
      <c r="L27" s="170">
        <f t="shared" si="4"/>
        <v>0</v>
      </c>
      <c r="M27" s="170">
        <f t="shared" si="5"/>
        <v>0</v>
      </c>
      <c r="N27" s="168"/>
    </row>
    <row r="28" spans="1:14" ht="6" customHeight="1">
      <c r="C28" s="174"/>
      <c r="D28" s="174"/>
      <c r="E28" s="174"/>
      <c r="F28" s="174"/>
    </row>
    <row r="29" spans="1:14" s="161" customFormat="1">
      <c r="C29" s="158" t="s">
        <v>1296</v>
      </c>
      <c r="D29" s="225" t="s">
        <v>1311</v>
      </c>
      <c r="E29" s="225"/>
      <c r="F29" s="225"/>
      <c r="G29" s="175">
        <f>SUMIF(K13:K27,20,G13:G27)</f>
        <v>0</v>
      </c>
      <c r="H29" s="176"/>
      <c r="I29" s="177">
        <f>SUMIF(K13:K27,20,I13:I27)</f>
        <v>0</v>
      </c>
      <c r="J29" s="177">
        <f>SUMIF(K13:K27,20,J13:J27)</f>
        <v>0</v>
      </c>
      <c r="K29" s="176"/>
      <c r="L29" s="177">
        <f>SUMIF(K13:K27,20,L13:L27)</f>
        <v>0</v>
      </c>
      <c r="M29" s="178">
        <f>J29+L29</f>
        <v>0</v>
      </c>
    </row>
    <row r="30" spans="1:14" s="161" customFormat="1">
      <c r="C30" s="158"/>
      <c r="D30" s="158">
        <v>1.1000000000000001</v>
      </c>
      <c r="E30" s="225" t="s">
        <v>1297</v>
      </c>
      <c r="F30" s="225"/>
      <c r="G30" s="179"/>
      <c r="H30" s="176"/>
      <c r="I30" s="179"/>
      <c r="J30" s="180"/>
      <c r="K30" s="176"/>
      <c r="L30" s="180"/>
      <c r="M30" s="180"/>
    </row>
    <row r="31" spans="1:14" s="161" customFormat="1">
      <c r="C31" s="181"/>
      <c r="D31" s="181">
        <v>1.2</v>
      </c>
      <c r="E31" s="224" t="s">
        <v>1298</v>
      </c>
      <c r="F31" s="224"/>
      <c r="G31" s="182">
        <f>G29-G30</f>
        <v>0</v>
      </c>
      <c r="H31" s="176"/>
      <c r="I31" s="182">
        <f>I29-I30</f>
        <v>0</v>
      </c>
      <c r="J31" s="182">
        <f>J29-J30</f>
        <v>0</v>
      </c>
      <c r="K31" s="176"/>
      <c r="L31" s="182">
        <f>L29-L30</f>
        <v>0</v>
      </c>
      <c r="M31" s="182">
        <f>M29-M30</f>
        <v>0</v>
      </c>
    </row>
    <row r="32" spans="1:14" s="161" customFormat="1">
      <c r="C32" s="158" t="s">
        <v>1299</v>
      </c>
      <c r="D32" s="225" t="s">
        <v>1310</v>
      </c>
      <c r="E32" s="225"/>
      <c r="F32" s="225"/>
      <c r="G32" s="175">
        <f>SUMIF(K13:K27,10,G13:G27)</f>
        <v>0</v>
      </c>
      <c r="H32" s="176"/>
      <c r="I32" s="177">
        <f>SUMIF(K13:K27,10,I13:I27)</f>
        <v>0</v>
      </c>
      <c r="J32" s="177">
        <f>SUMIF(K13:K27,10,J13:J27)</f>
        <v>0</v>
      </c>
      <c r="K32" s="176"/>
      <c r="L32" s="177">
        <f>SUMIF(K13:K27,10,L13:L27)</f>
        <v>0</v>
      </c>
      <c r="M32" s="178">
        <f>J32+L32</f>
        <v>0</v>
      </c>
    </row>
    <row r="33" spans="1:14" s="161" customFormat="1">
      <c r="C33" s="158"/>
      <c r="D33" s="158">
        <v>2.1</v>
      </c>
      <c r="E33" s="225" t="s">
        <v>1297</v>
      </c>
      <c r="F33" s="225"/>
      <c r="G33" s="179"/>
      <c r="H33" s="176"/>
      <c r="I33" s="179"/>
      <c r="J33" s="180"/>
      <c r="K33" s="176"/>
      <c r="L33" s="180"/>
      <c r="M33" s="180"/>
    </row>
    <row r="34" spans="1:14" s="161" customFormat="1">
      <c r="C34" s="181"/>
      <c r="D34" s="181">
        <v>2.2000000000000002</v>
      </c>
      <c r="E34" s="224" t="s">
        <v>1298</v>
      </c>
      <c r="F34" s="224"/>
      <c r="G34" s="182">
        <f>G32-G33</f>
        <v>0</v>
      </c>
      <c r="H34" s="176"/>
      <c r="I34" s="182">
        <f>I32-I33</f>
        <v>0</v>
      </c>
      <c r="J34" s="182">
        <f>J32-J33</f>
        <v>0</v>
      </c>
      <c r="K34" s="176"/>
      <c r="L34" s="182">
        <f>L32-L33</f>
        <v>0</v>
      </c>
      <c r="M34" s="182">
        <f>M32-M33</f>
        <v>0</v>
      </c>
    </row>
    <row r="35" spans="1:14" s="161" customFormat="1">
      <c r="C35" s="183" t="s">
        <v>1300</v>
      </c>
      <c r="D35" s="226" t="s">
        <v>1301</v>
      </c>
      <c r="E35" s="226"/>
      <c r="F35" s="226"/>
      <c r="G35" s="176">
        <f>G31+G34</f>
        <v>0</v>
      </c>
      <c r="H35" s="176"/>
      <c r="I35" s="176">
        <f>I31+I34</f>
        <v>0</v>
      </c>
      <c r="J35" s="176">
        <f>J31+J34</f>
        <v>0</v>
      </c>
      <c r="K35" s="176"/>
      <c r="L35" s="176">
        <f>L31+L34</f>
        <v>0</v>
      </c>
      <c r="M35" s="176">
        <f>M31+M34</f>
        <v>0</v>
      </c>
    </row>
    <row r="37" spans="1:14">
      <c r="A37" s="227" t="s">
        <v>1302</v>
      </c>
      <c r="B37" s="227"/>
      <c r="C37" s="184" t="s">
        <v>1303</v>
      </c>
      <c r="D37" s="222"/>
      <c r="E37" s="222"/>
      <c r="F37" s="185"/>
      <c r="G37" s="185"/>
      <c r="H37" s="220"/>
      <c r="I37" s="220"/>
      <c r="J37" s="220"/>
      <c r="K37" s="220"/>
      <c r="L37" s="220"/>
      <c r="M37" s="220"/>
    </row>
    <row r="38" spans="1:14" ht="6" customHeight="1"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</row>
    <row r="39" spans="1:14" ht="10.5" customHeight="1">
      <c r="A39" s="186" t="s">
        <v>1304</v>
      </c>
      <c r="C39" s="186"/>
      <c r="D39" s="186"/>
      <c r="E39" s="186"/>
      <c r="F39" s="221"/>
      <c r="G39" s="221"/>
      <c r="H39" s="221"/>
      <c r="L39" s="222"/>
      <c r="M39" s="222"/>
      <c r="N39" s="222"/>
    </row>
    <row r="40" spans="1:14" ht="11.25" customHeight="1">
      <c r="A40" s="186" t="s">
        <v>1305</v>
      </c>
      <c r="C40" s="186"/>
      <c r="D40" s="186"/>
      <c r="E40" s="186"/>
      <c r="F40" s="221"/>
      <c r="G40" s="221"/>
      <c r="H40" s="221"/>
      <c r="J40" s="187" t="s">
        <v>1306</v>
      </c>
      <c r="K40" s="188"/>
      <c r="L40" s="222"/>
      <c r="M40" s="222"/>
      <c r="N40" s="222"/>
    </row>
    <row r="41" spans="1:14" ht="11.25" customHeight="1">
      <c r="A41" s="186" t="s">
        <v>1307</v>
      </c>
      <c r="C41" s="186"/>
      <c r="D41" s="186"/>
      <c r="E41" s="186"/>
      <c r="F41" s="223" t="s">
        <v>1308</v>
      </c>
      <c r="G41" s="223"/>
      <c r="H41" s="223"/>
      <c r="K41" s="189"/>
      <c r="M41" s="190" t="s">
        <v>1309</v>
      </c>
    </row>
  </sheetData>
  <mergeCells count="55">
    <mergeCell ref="H2:I2"/>
    <mergeCell ref="J2:M2"/>
    <mergeCell ref="A3:D3"/>
    <mergeCell ref="H3:I3"/>
    <mergeCell ref="J3:M3"/>
    <mergeCell ref="A1:D2"/>
    <mergeCell ref="A4:C4"/>
    <mergeCell ref="H4:I4"/>
    <mergeCell ref="J4:M4"/>
    <mergeCell ref="A5:B5"/>
    <mergeCell ref="H5:I5"/>
    <mergeCell ref="J5:M5"/>
    <mergeCell ref="B10:D10"/>
    <mergeCell ref="G10:I10"/>
    <mergeCell ref="J10:L10"/>
    <mergeCell ref="A6:B6"/>
    <mergeCell ref="E6:F6"/>
    <mergeCell ref="A7:B7"/>
    <mergeCell ref="C7:D7"/>
    <mergeCell ref="E8:F8"/>
    <mergeCell ref="G8:I8"/>
    <mergeCell ref="J8:K8"/>
    <mergeCell ref="B9:C9"/>
    <mergeCell ref="D9:E9"/>
    <mergeCell ref="G9:I9"/>
    <mergeCell ref="J9:K9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37:B37"/>
    <mergeCell ref="D37:E37"/>
    <mergeCell ref="B24:C24"/>
    <mergeCell ref="B25:C25"/>
    <mergeCell ref="B26:C26"/>
    <mergeCell ref="B27:C27"/>
    <mergeCell ref="D29:F29"/>
    <mergeCell ref="E30:F30"/>
    <mergeCell ref="H37:M37"/>
    <mergeCell ref="F39:H40"/>
    <mergeCell ref="L39:N40"/>
    <mergeCell ref="F41:H41"/>
    <mergeCell ref="E31:F31"/>
    <mergeCell ref="D32:F32"/>
    <mergeCell ref="E33:F33"/>
    <mergeCell ref="E34:F34"/>
    <mergeCell ref="D35:F35"/>
  </mergeCells>
  <conditionalFormatting sqref="J13:J27">
    <cfRule type="cellIs" priority="1" stopIfTrue="1" operator="equal">
      <formula>$K$13</formula>
    </cfRule>
    <cfRule type="cellIs" priority="2" stopIfTrue="1" operator="equal">
      <formula>8</formula>
    </cfRule>
  </conditionalFormatting>
  <pageMargins left="0.74803149606299213" right="0.74803149606299213" top="0.39370078740157483" bottom="0.44" header="0.38" footer="0.23"/>
  <pageSetup paperSize="9" firstPageNumber="0" orientation="landscape" horizontalDpi="300" verticalDpi="300" r:id="rId1"/>
  <headerFooter alignWithMargins="0">
    <oddFooter>&amp;LAutor: Slavoljub Simić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I43"/>
  <sheetViews>
    <sheetView showZeros="0" topLeftCell="A7" workbookViewId="0">
      <selection activeCell="G8" sqref="G8"/>
    </sheetView>
  </sheetViews>
  <sheetFormatPr defaultRowHeight="12.75"/>
  <cols>
    <col min="2" max="2" width="6.85546875" customWidth="1"/>
    <col min="3" max="3" width="22.140625" customWidth="1"/>
    <col min="4" max="4" width="12.85546875" style="3" customWidth="1"/>
    <col min="5" max="5" width="11.7109375" style="3" customWidth="1"/>
    <col min="6" max="6" width="13" style="3" customWidth="1"/>
    <col min="7" max="7" width="12.42578125" style="3" customWidth="1"/>
    <col min="8" max="8" width="12.85546875" style="3" customWidth="1"/>
    <col min="9" max="9" width="13.5703125" style="3" customWidth="1"/>
  </cols>
  <sheetData>
    <row r="1" spans="1:9" ht="18">
      <c r="B1" s="1" t="s">
        <v>1249</v>
      </c>
      <c r="C1" s="2" t="s">
        <v>1248</v>
      </c>
      <c r="D1" s="207" t="s">
        <v>1252</v>
      </c>
      <c r="E1" s="207"/>
      <c r="F1" s="207"/>
      <c r="G1" s="207"/>
    </row>
    <row r="2" spans="1:9" ht="9" customHeight="1">
      <c r="B2" s="208" t="s">
        <v>0</v>
      </c>
      <c r="C2" s="209"/>
      <c r="D2" s="28"/>
      <c r="E2" s="28"/>
      <c r="F2" s="28"/>
      <c r="G2" s="28"/>
    </row>
    <row r="3" spans="1:9" ht="18">
      <c r="B3" s="210"/>
      <c r="C3" s="211"/>
      <c r="D3" s="107" t="s">
        <v>1</v>
      </c>
      <c r="E3" s="212"/>
      <c r="F3" s="212"/>
      <c r="H3" s="6"/>
    </row>
    <row r="4" spans="1:9" ht="22.5">
      <c r="B4" s="109" t="s">
        <v>2</v>
      </c>
      <c r="C4" s="8"/>
      <c r="D4" s="108" t="s">
        <v>3</v>
      </c>
      <c r="E4" s="213"/>
      <c r="F4" s="213"/>
    </row>
    <row r="5" spans="1:9">
      <c r="B5" s="7"/>
      <c r="C5" s="105"/>
      <c r="E5" s="106"/>
      <c r="F5" s="106"/>
    </row>
    <row r="6" spans="1:9" s="59" customFormat="1" ht="7.5" customHeight="1">
      <c r="A6" s="112"/>
      <c r="B6" s="112"/>
      <c r="C6" s="112"/>
      <c r="D6" s="112"/>
      <c r="E6" s="112"/>
      <c r="F6" s="112"/>
      <c r="G6" s="112"/>
      <c r="H6" s="112"/>
      <c r="I6" s="112"/>
    </row>
    <row r="7" spans="1:9" ht="27" customHeight="1">
      <c r="B7" s="29" t="s">
        <v>4</v>
      </c>
      <c r="C7" s="29" t="s">
        <v>5</v>
      </c>
      <c r="D7" s="30" t="s">
        <v>6</v>
      </c>
      <c r="E7" s="27" t="s">
        <v>7</v>
      </c>
      <c r="F7" s="31" t="s">
        <v>8</v>
      </c>
      <c r="G7" s="31" t="s">
        <v>1251</v>
      </c>
      <c r="H7" s="27" t="s">
        <v>9</v>
      </c>
      <c r="I7" s="104" t="s">
        <v>10</v>
      </c>
    </row>
    <row r="8" spans="1:9" ht="17.100000000000001" customHeight="1">
      <c r="B8" s="9">
        <v>1</v>
      </c>
      <c r="C8" s="10" t="s">
        <v>1211</v>
      </c>
      <c r="D8" s="11">
        <v>20</v>
      </c>
      <c r="E8" s="11">
        <v>55</v>
      </c>
      <c r="F8" s="12">
        <f>D8*E8</f>
        <v>1100</v>
      </c>
      <c r="G8" s="11">
        <f>E8*1.07</f>
        <v>58.85</v>
      </c>
      <c r="H8" s="12">
        <f>D8*G8</f>
        <v>1177</v>
      </c>
      <c r="I8" s="12">
        <f>H8-F8</f>
        <v>77</v>
      </c>
    </row>
    <row r="9" spans="1:9" ht="17.100000000000001" customHeight="1">
      <c r="B9" s="9">
        <v>2</v>
      </c>
      <c r="C9" s="10" t="s">
        <v>1212</v>
      </c>
      <c r="D9" s="11">
        <v>15</v>
      </c>
      <c r="E9" s="11">
        <v>45.5</v>
      </c>
      <c r="F9" s="12">
        <f t="shared" ref="F9:F27" si="0">D9*E9</f>
        <v>682.5</v>
      </c>
      <c r="G9" s="11">
        <f t="shared" ref="G9:G27" si="1">E9*1.07</f>
        <v>48.685000000000002</v>
      </c>
      <c r="H9" s="12">
        <f t="shared" ref="H9:H27" si="2">D9*G9</f>
        <v>730.27500000000009</v>
      </c>
      <c r="I9" s="12">
        <f t="shared" ref="I9:I27" si="3">H9-F9</f>
        <v>47.775000000000091</v>
      </c>
    </row>
    <row r="10" spans="1:9" ht="17.100000000000001" customHeight="1">
      <c r="B10" s="9">
        <v>3</v>
      </c>
      <c r="C10" s="10" t="s">
        <v>1213</v>
      </c>
      <c r="D10" s="11">
        <v>17</v>
      </c>
      <c r="E10" s="11">
        <v>52.4</v>
      </c>
      <c r="F10" s="12">
        <f t="shared" si="0"/>
        <v>890.8</v>
      </c>
      <c r="G10" s="11">
        <f t="shared" si="1"/>
        <v>56.068000000000005</v>
      </c>
      <c r="H10" s="12">
        <f t="shared" si="2"/>
        <v>953.15600000000006</v>
      </c>
      <c r="I10" s="12">
        <f t="shared" si="3"/>
        <v>62.356000000000108</v>
      </c>
    </row>
    <row r="11" spans="1:9" ht="17.100000000000001" customHeight="1">
      <c r="B11" s="9">
        <v>4</v>
      </c>
      <c r="C11" s="10" t="s">
        <v>1214</v>
      </c>
      <c r="D11" s="11">
        <v>19</v>
      </c>
      <c r="E11" s="11">
        <v>68.3</v>
      </c>
      <c r="F11" s="12">
        <f t="shared" si="0"/>
        <v>1297.7</v>
      </c>
      <c r="G11" s="11">
        <f t="shared" si="1"/>
        <v>73.081000000000003</v>
      </c>
      <c r="H11" s="12">
        <f t="shared" si="2"/>
        <v>1388.539</v>
      </c>
      <c r="I11" s="12">
        <f t="shared" si="3"/>
        <v>90.838999999999942</v>
      </c>
    </row>
    <row r="12" spans="1:9" ht="17.100000000000001" customHeight="1">
      <c r="B12" s="9">
        <v>5</v>
      </c>
      <c r="C12" s="10" t="s">
        <v>52</v>
      </c>
      <c r="D12" s="11">
        <v>68.5</v>
      </c>
      <c r="E12" s="11">
        <v>230</v>
      </c>
      <c r="F12" s="12">
        <f t="shared" si="0"/>
        <v>15755</v>
      </c>
      <c r="G12" s="11">
        <f t="shared" si="1"/>
        <v>246.10000000000002</v>
      </c>
      <c r="H12" s="12">
        <f t="shared" si="2"/>
        <v>16857.850000000002</v>
      </c>
      <c r="I12" s="12">
        <f t="shared" si="3"/>
        <v>1102.8500000000022</v>
      </c>
    </row>
    <row r="13" spans="1:9" ht="17.100000000000001" customHeight="1">
      <c r="B13" s="9">
        <v>6</v>
      </c>
      <c r="C13" s="10"/>
      <c r="D13" s="11"/>
      <c r="E13" s="11"/>
      <c r="F13" s="12">
        <f t="shared" si="0"/>
        <v>0</v>
      </c>
      <c r="G13" s="11">
        <f t="shared" si="1"/>
        <v>0</v>
      </c>
      <c r="H13" s="12">
        <f t="shared" si="2"/>
        <v>0</v>
      </c>
      <c r="I13" s="12">
        <f t="shared" si="3"/>
        <v>0</v>
      </c>
    </row>
    <row r="14" spans="1:9" ht="17.100000000000001" customHeight="1">
      <c r="B14" s="9">
        <v>7</v>
      </c>
      <c r="C14" s="10"/>
      <c r="D14" s="11"/>
      <c r="E14" s="11"/>
      <c r="F14" s="12">
        <f t="shared" si="0"/>
        <v>0</v>
      </c>
      <c r="G14" s="11">
        <f t="shared" si="1"/>
        <v>0</v>
      </c>
      <c r="H14" s="12">
        <f t="shared" si="2"/>
        <v>0</v>
      </c>
      <c r="I14" s="12">
        <f t="shared" si="3"/>
        <v>0</v>
      </c>
    </row>
    <row r="15" spans="1:9" ht="17.100000000000001" customHeight="1">
      <c r="B15" s="9">
        <v>8</v>
      </c>
      <c r="C15" s="10"/>
      <c r="D15" s="11"/>
      <c r="E15" s="11"/>
      <c r="F15" s="12">
        <f t="shared" si="0"/>
        <v>0</v>
      </c>
      <c r="G15" s="11">
        <f t="shared" si="1"/>
        <v>0</v>
      </c>
      <c r="H15" s="12">
        <f t="shared" si="2"/>
        <v>0</v>
      </c>
      <c r="I15" s="12">
        <f t="shared" si="3"/>
        <v>0</v>
      </c>
    </row>
    <row r="16" spans="1:9" ht="17.100000000000001" customHeight="1">
      <c r="B16" s="9">
        <v>9</v>
      </c>
      <c r="C16" s="10"/>
      <c r="D16" s="11"/>
      <c r="E16" s="11"/>
      <c r="F16" s="12">
        <f t="shared" si="0"/>
        <v>0</v>
      </c>
      <c r="G16" s="11">
        <f t="shared" si="1"/>
        <v>0</v>
      </c>
      <c r="H16" s="12">
        <f t="shared" si="2"/>
        <v>0</v>
      </c>
      <c r="I16" s="12">
        <f t="shared" si="3"/>
        <v>0</v>
      </c>
    </row>
    <row r="17" spans="2:9" ht="17.100000000000001" customHeight="1">
      <c r="B17" s="9">
        <v>10</v>
      </c>
      <c r="C17" s="10"/>
      <c r="D17" s="11"/>
      <c r="E17" s="11"/>
      <c r="F17" s="12">
        <f t="shared" si="0"/>
        <v>0</v>
      </c>
      <c r="G17" s="11">
        <f t="shared" si="1"/>
        <v>0</v>
      </c>
      <c r="H17" s="12">
        <f t="shared" si="2"/>
        <v>0</v>
      </c>
      <c r="I17" s="12">
        <f t="shared" si="3"/>
        <v>0</v>
      </c>
    </row>
    <row r="18" spans="2:9" ht="17.100000000000001" customHeight="1">
      <c r="B18" s="9">
        <v>11</v>
      </c>
      <c r="C18" s="10"/>
      <c r="D18" s="11"/>
      <c r="E18" s="11"/>
      <c r="F18" s="12">
        <f t="shared" si="0"/>
        <v>0</v>
      </c>
      <c r="G18" s="11">
        <f t="shared" si="1"/>
        <v>0</v>
      </c>
      <c r="H18" s="12">
        <f t="shared" si="2"/>
        <v>0</v>
      </c>
      <c r="I18" s="12">
        <f t="shared" si="3"/>
        <v>0</v>
      </c>
    </row>
    <row r="19" spans="2:9" ht="17.100000000000001" customHeight="1">
      <c r="B19" s="9">
        <v>12</v>
      </c>
      <c r="C19" s="10"/>
      <c r="D19" s="11"/>
      <c r="E19" s="11"/>
      <c r="F19" s="12">
        <f t="shared" si="0"/>
        <v>0</v>
      </c>
      <c r="G19" s="11">
        <f t="shared" si="1"/>
        <v>0</v>
      </c>
      <c r="H19" s="12">
        <f t="shared" si="2"/>
        <v>0</v>
      </c>
      <c r="I19" s="12">
        <f t="shared" si="3"/>
        <v>0</v>
      </c>
    </row>
    <row r="20" spans="2:9" ht="17.100000000000001" customHeight="1">
      <c r="B20" s="9">
        <v>13</v>
      </c>
      <c r="C20" s="10"/>
      <c r="D20" s="11"/>
      <c r="E20" s="11"/>
      <c r="F20" s="12">
        <f t="shared" si="0"/>
        <v>0</v>
      </c>
      <c r="G20" s="11">
        <f t="shared" si="1"/>
        <v>0</v>
      </c>
      <c r="H20" s="12">
        <f t="shared" si="2"/>
        <v>0</v>
      </c>
      <c r="I20" s="12">
        <f t="shared" si="3"/>
        <v>0</v>
      </c>
    </row>
    <row r="21" spans="2:9" ht="17.100000000000001" customHeight="1">
      <c r="B21" s="9">
        <v>14</v>
      </c>
      <c r="C21" s="10"/>
      <c r="D21" s="11"/>
      <c r="E21" s="11"/>
      <c r="F21" s="12">
        <f t="shared" si="0"/>
        <v>0</v>
      </c>
      <c r="G21" s="11">
        <f t="shared" si="1"/>
        <v>0</v>
      </c>
      <c r="H21" s="12">
        <f t="shared" si="2"/>
        <v>0</v>
      </c>
      <c r="I21" s="12">
        <f t="shared" si="3"/>
        <v>0</v>
      </c>
    </row>
    <row r="22" spans="2:9" ht="17.100000000000001" customHeight="1">
      <c r="B22" s="9">
        <v>15</v>
      </c>
      <c r="C22" s="10"/>
      <c r="D22" s="11"/>
      <c r="E22" s="11"/>
      <c r="F22" s="12">
        <f t="shared" si="0"/>
        <v>0</v>
      </c>
      <c r="G22" s="11">
        <f t="shared" si="1"/>
        <v>0</v>
      </c>
      <c r="H22" s="12">
        <f t="shared" si="2"/>
        <v>0</v>
      </c>
      <c r="I22" s="12">
        <f t="shared" si="3"/>
        <v>0</v>
      </c>
    </row>
    <row r="23" spans="2:9" ht="17.100000000000001" customHeight="1">
      <c r="B23" s="9">
        <v>16</v>
      </c>
      <c r="C23" s="10"/>
      <c r="D23" s="11"/>
      <c r="E23" s="11"/>
      <c r="F23" s="12">
        <f t="shared" si="0"/>
        <v>0</v>
      </c>
      <c r="G23" s="11">
        <f t="shared" si="1"/>
        <v>0</v>
      </c>
      <c r="H23" s="12">
        <f t="shared" si="2"/>
        <v>0</v>
      </c>
      <c r="I23" s="12">
        <f t="shared" si="3"/>
        <v>0</v>
      </c>
    </row>
    <row r="24" spans="2:9" ht="17.100000000000001" customHeight="1">
      <c r="B24" s="9">
        <v>17</v>
      </c>
      <c r="C24" s="10"/>
      <c r="D24" s="11"/>
      <c r="E24" s="11"/>
      <c r="F24" s="12">
        <f t="shared" si="0"/>
        <v>0</v>
      </c>
      <c r="G24" s="11">
        <f t="shared" si="1"/>
        <v>0</v>
      </c>
      <c r="H24" s="12">
        <f t="shared" si="2"/>
        <v>0</v>
      </c>
      <c r="I24" s="12">
        <f t="shared" si="3"/>
        <v>0</v>
      </c>
    </row>
    <row r="25" spans="2:9" ht="17.100000000000001" customHeight="1">
      <c r="B25" s="9">
        <v>18</v>
      </c>
      <c r="C25" s="10"/>
      <c r="D25" s="11"/>
      <c r="E25" s="11"/>
      <c r="F25" s="12">
        <f t="shared" si="0"/>
        <v>0</v>
      </c>
      <c r="G25" s="11">
        <f t="shared" si="1"/>
        <v>0</v>
      </c>
      <c r="H25" s="12">
        <f t="shared" si="2"/>
        <v>0</v>
      </c>
      <c r="I25" s="12">
        <f t="shared" si="3"/>
        <v>0</v>
      </c>
    </row>
    <row r="26" spans="2:9" ht="17.100000000000001" customHeight="1">
      <c r="B26" s="9">
        <v>19</v>
      </c>
      <c r="C26" s="10"/>
      <c r="D26" s="11"/>
      <c r="E26" s="11"/>
      <c r="F26" s="12">
        <f t="shared" si="0"/>
        <v>0</v>
      </c>
      <c r="G26" s="11">
        <f t="shared" si="1"/>
        <v>0</v>
      </c>
      <c r="H26" s="12">
        <f t="shared" si="2"/>
        <v>0</v>
      </c>
      <c r="I26" s="12">
        <f t="shared" si="3"/>
        <v>0</v>
      </c>
    </row>
    <row r="27" spans="2:9" ht="17.100000000000001" customHeight="1">
      <c r="B27" s="9">
        <v>20</v>
      </c>
      <c r="C27" s="10"/>
      <c r="D27" s="11"/>
      <c r="E27" s="11"/>
      <c r="F27" s="12">
        <f t="shared" si="0"/>
        <v>0</v>
      </c>
      <c r="G27" s="11">
        <f t="shared" si="1"/>
        <v>0</v>
      </c>
      <c r="H27" s="12">
        <f t="shared" si="2"/>
        <v>0</v>
      </c>
      <c r="I27" s="12">
        <f t="shared" si="3"/>
        <v>0</v>
      </c>
    </row>
    <row r="28" spans="2:9" ht="19.5" customHeight="1" thickBot="1">
      <c r="E28" s="113" t="s">
        <v>11</v>
      </c>
      <c r="F28" s="114">
        <f>SUM(F8:F27)</f>
        <v>19726</v>
      </c>
      <c r="H28" s="114">
        <f>SUM(H8:H27)</f>
        <v>21106.820000000003</v>
      </c>
      <c r="I28" s="114">
        <f>SUM(I8:I27)</f>
        <v>1380.8200000000024</v>
      </c>
    </row>
    <row r="30" spans="2:9" ht="14.25" customHeight="1">
      <c r="F30" s="214" t="s">
        <v>12</v>
      </c>
      <c r="G30" s="214"/>
      <c r="I30" s="204" t="s">
        <v>1256</v>
      </c>
    </row>
    <row r="31" spans="2:9">
      <c r="E31" s="13">
        <v>1</v>
      </c>
      <c r="F31" s="205"/>
      <c r="G31" s="205"/>
      <c r="I31" s="204"/>
    </row>
    <row r="32" spans="2:9">
      <c r="E32" s="13">
        <v>2</v>
      </c>
      <c r="F32" s="206"/>
      <c r="G32" s="206"/>
      <c r="I32" s="25"/>
    </row>
    <row r="33" spans="1:9">
      <c r="E33" s="13">
        <v>3</v>
      </c>
      <c r="F33" s="206"/>
      <c r="G33" s="206"/>
      <c r="H33" s="5" t="s">
        <v>13</v>
      </c>
      <c r="I33" s="25"/>
    </row>
    <row r="34" spans="1:9" ht="13.5" thickBot="1">
      <c r="A34" s="61"/>
      <c r="B34" s="61"/>
      <c r="C34" s="61"/>
      <c r="D34" s="110"/>
      <c r="E34" s="110"/>
      <c r="F34" s="110"/>
      <c r="G34" s="110"/>
      <c r="H34" s="110"/>
      <c r="I34" s="110"/>
    </row>
    <row r="36" spans="1:9" ht="18" customHeight="1">
      <c r="B36" s="85" t="s">
        <v>1227</v>
      </c>
      <c r="C36" s="111" t="s">
        <v>1259</v>
      </c>
      <c r="E36"/>
      <c r="F36"/>
      <c r="G36"/>
      <c r="H36"/>
      <c r="I36"/>
    </row>
    <row r="37" spans="1:9">
      <c r="B37" s="85" t="s">
        <v>1228</v>
      </c>
      <c r="C37" s="86" t="s">
        <v>1253</v>
      </c>
      <c r="I37" s="26"/>
    </row>
    <row r="38" spans="1:9">
      <c r="B38" s="85" t="s">
        <v>1229</v>
      </c>
      <c r="C38" s="86" t="s">
        <v>1258</v>
      </c>
    </row>
    <row r="39" spans="1:9">
      <c r="B39" s="85" t="s">
        <v>1254</v>
      </c>
      <c r="C39" s="86" t="s">
        <v>1235</v>
      </c>
    </row>
    <row r="40" spans="1:9">
      <c r="B40" s="85" t="s">
        <v>1255</v>
      </c>
      <c r="C40" s="86" t="s">
        <v>1247</v>
      </c>
    </row>
    <row r="41" spans="1:9">
      <c r="B41" s="85" t="s">
        <v>1257</v>
      </c>
      <c r="C41" s="21" t="s">
        <v>1232</v>
      </c>
    </row>
    <row r="43" spans="1:9">
      <c r="B43" s="143" t="s">
        <v>1270</v>
      </c>
    </row>
  </sheetData>
  <mergeCells count="9">
    <mergeCell ref="F32:G32"/>
    <mergeCell ref="F33:G33"/>
    <mergeCell ref="D1:G1"/>
    <mergeCell ref="B2:C3"/>
    <mergeCell ref="E3:F3"/>
    <mergeCell ref="E4:F4"/>
    <mergeCell ref="F30:G30"/>
    <mergeCell ref="I30:I31"/>
    <mergeCell ref="F31:G31"/>
  </mergeCells>
  <pageMargins left="0.74803149606299213" right="0.74803149606299213" top="0.38" bottom="0.33" header="0.27" footer="0.27"/>
  <pageSetup paperSize="9" orientation="landscape" horizontalDpi="4294967293" r:id="rId1"/>
  <headerFooter alignWithMargins="0"/>
  <legacyDrawing r:id="rId2"/>
  <oleObjects>
    <oleObject progId="Word.Document.12" shapeId="7174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/>
  </sheetPr>
  <dimension ref="A1:P45"/>
  <sheetViews>
    <sheetView workbookViewId="0">
      <selection activeCell="C28" sqref="C28"/>
    </sheetView>
  </sheetViews>
  <sheetFormatPr defaultRowHeight="12.75"/>
  <cols>
    <col min="1" max="1" width="5.7109375" style="58" customWidth="1"/>
    <col min="2" max="2" width="15.28515625" customWidth="1"/>
    <col min="7" max="7" width="8.42578125" customWidth="1"/>
    <col min="8" max="8" width="10.28515625" customWidth="1"/>
    <col min="10" max="10" width="10" customWidth="1"/>
    <col min="11" max="11" width="8.28515625" customWidth="1"/>
    <col min="12" max="12" width="8" customWidth="1"/>
    <col min="13" max="13" width="7.5703125" customWidth="1"/>
    <col min="14" max="14" width="8" customWidth="1"/>
  </cols>
  <sheetData>
    <row r="1" spans="2:16" ht="12.75" customHeight="1">
      <c r="B1" s="215" t="s">
        <v>14</v>
      </c>
      <c r="C1" s="215" t="s">
        <v>15</v>
      </c>
      <c r="D1" s="216" t="s">
        <v>6</v>
      </c>
      <c r="E1" s="216"/>
      <c r="F1" s="216"/>
      <c r="G1" s="216"/>
      <c r="H1" s="215" t="s">
        <v>16</v>
      </c>
      <c r="I1" s="217" t="s">
        <v>17</v>
      </c>
      <c r="J1" s="217" t="s">
        <v>18</v>
      </c>
      <c r="K1" s="215" t="s">
        <v>19</v>
      </c>
      <c r="L1" s="215" t="s">
        <v>20</v>
      </c>
      <c r="M1" s="215" t="s">
        <v>21</v>
      </c>
      <c r="N1" s="215" t="s">
        <v>22</v>
      </c>
      <c r="O1" s="215" t="s">
        <v>8</v>
      </c>
      <c r="P1" s="215" t="s">
        <v>23</v>
      </c>
    </row>
    <row r="2" spans="2:16">
      <c r="B2" s="215"/>
      <c r="C2" s="215"/>
      <c r="D2" s="32" t="s">
        <v>1236</v>
      </c>
      <c r="E2" s="32" t="s">
        <v>1237</v>
      </c>
      <c r="F2" s="32" t="s">
        <v>1238</v>
      </c>
      <c r="G2" s="32" t="s">
        <v>1239</v>
      </c>
      <c r="H2" s="215"/>
      <c r="I2" s="218"/>
      <c r="J2" s="218"/>
      <c r="K2" s="215"/>
      <c r="L2" s="215"/>
      <c r="M2" s="215"/>
      <c r="N2" s="215"/>
      <c r="O2" s="215"/>
      <c r="P2" s="215"/>
    </row>
    <row r="3" spans="2:16" ht="15" customHeight="1">
      <c r="B3" s="14" t="s">
        <v>24</v>
      </c>
      <c r="C3" s="14" t="s">
        <v>25</v>
      </c>
      <c r="D3" s="14">
        <v>23</v>
      </c>
      <c r="E3" s="14">
        <v>18</v>
      </c>
      <c r="F3" s="14">
        <v>49</v>
      </c>
      <c r="G3" s="14">
        <v>34</v>
      </c>
      <c r="H3" s="14"/>
      <c r="I3" s="14">
        <v>130</v>
      </c>
      <c r="J3" s="14"/>
      <c r="K3" s="14"/>
      <c r="L3" s="14"/>
      <c r="M3" s="14"/>
      <c r="N3" s="14"/>
      <c r="O3" s="14"/>
      <c r="P3" s="15"/>
    </row>
    <row r="4" spans="2:16" ht="15" customHeight="1">
      <c r="B4" s="14" t="s">
        <v>26</v>
      </c>
      <c r="C4" s="14" t="s">
        <v>27</v>
      </c>
      <c r="D4" s="14">
        <v>30</v>
      </c>
      <c r="E4" s="14">
        <v>33</v>
      </c>
      <c r="F4" s="14">
        <v>58</v>
      </c>
      <c r="G4" s="14">
        <v>45</v>
      </c>
      <c r="H4" s="14"/>
      <c r="I4" s="14">
        <v>320</v>
      </c>
      <c r="J4" s="14"/>
      <c r="K4" s="14"/>
      <c r="L4" s="14"/>
      <c r="M4" s="14"/>
      <c r="N4" s="14"/>
      <c r="O4" s="14"/>
      <c r="P4" s="15"/>
    </row>
    <row r="5" spans="2:16" ht="15" customHeight="1">
      <c r="B5" s="14" t="s">
        <v>26</v>
      </c>
      <c r="C5" s="14" t="s">
        <v>28</v>
      </c>
      <c r="D5" s="14">
        <v>28</v>
      </c>
      <c r="E5" s="14">
        <v>36</v>
      </c>
      <c r="F5" s="14">
        <v>28</v>
      </c>
      <c r="G5" s="14">
        <v>39</v>
      </c>
      <c r="H5" s="14"/>
      <c r="I5" s="14">
        <v>180</v>
      </c>
      <c r="J5" s="14"/>
      <c r="K5" s="14"/>
      <c r="L5" s="14"/>
      <c r="M5" s="14"/>
      <c r="N5" s="14"/>
      <c r="O5" s="14"/>
      <c r="P5" s="15"/>
    </row>
    <row r="6" spans="2:16" ht="15" customHeight="1">
      <c r="B6" s="14" t="s">
        <v>29</v>
      </c>
      <c r="C6" s="14" t="s">
        <v>30</v>
      </c>
      <c r="D6" s="14">
        <v>130</v>
      </c>
      <c r="E6" s="14">
        <v>109</v>
      </c>
      <c r="F6" s="14">
        <v>95</v>
      </c>
      <c r="G6" s="14">
        <v>115</v>
      </c>
      <c r="H6" s="14"/>
      <c r="I6" s="14">
        <v>10</v>
      </c>
      <c r="J6" s="14"/>
      <c r="K6" s="14"/>
      <c r="L6" s="14"/>
      <c r="M6" s="14"/>
      <c r="N6" s="14"/>
      <c r="O6" s="14"/>
      <c r="P6" s="15"/>
    </row>
    <row r="7" spans="2:16" ht="15" customHeight="1">
      <c r="B7" s="14" t="s">
        <v>29</v>
      </c>
      <c r="C7" s="14" t="s">
        <v>31</v>
      </c>
      <c r="D7" s="14">
        <v>15</v>
      </c>
      <c r="E7" s="14">
        <v>25</v>
      </c>
      <c r="F7" s="14">
        <v>47</v>
      </c>
      <c r="G7" s="14">
        <v>28</v>
      </c>
      <c r="H7" s="14"/>
      <c r="I7" s="14">
        <v>280</v>
      </c>
      <c r="J7" s="14"/>
      <c r="K7" s="14"/>
      <c r="L7" s="14"/>
      <c r="M7" s="14"/>
      <c r="N7" s="14"/>
      <c r="O7" s="14"/>
      <c r="P7" s="15"/>
    </row>
    <row r="8" spans="2:16" ht="15" customHeight="1">
      <c r="B8" s="14" t="s">
        <v>29</v>
      </c>
      <c r="C8" s="14" t="s">
        <v>32</v>
      </c>
      <c r="D8" s="14">
        <v>24</v>
      </c>
      <c r="E8" s="14">
        <v>18</v>
      </c>
      <c r="F8" s="14">
        <v>27</v>
      </c>
      <c r="G8" s="14">
        <v>33</v>
      </c>
      <c r="H8" s="14"/>
      <c r="I8" s="14">
        <v>350</v>
      </c>
      <c r="J8" s="14"/>
      <c r="K8" s="14"/>
      <c r="L8" s="14"/>
      <c r="M8" s="14"/>
      <c r="N8" s="14"/>
      <c r="O8" s="14"/>
      <c r="P8" s="15"/>
    </row>
    <row r="9" spans="2:16" ht="15" customHeight="1">
      <c r="B9" s="14" t="s">
        <v>29</v>
      </c>
      <c r="C9" s="88" t="s">
        <v>1245</v>
      </c>
      <c r="D9" s="14">
        <v>84</v>
      </c>
      <c r="E9" s="14">
        <v>130</v>
      </c>
      <c r="F9" s="14">
        <v>86</v>
      </c>
      <c r="G9" s="14">
        <v>168</v>
      </c>
      <c r="H9" s="14"/>
      <c r="I9" s="14">
        <v>15</v>
      </c>
      <c r="J9" s="14"/>
      <c r="K9" s="14"/>
      <c r="L9" s="14"/>
      <c r="M9" s="14"/>
      <c r="N9" s="14"/>
      <c r="O9" s="14"/>
      <c r="P9" s="15"/>
    </row>
    <row r="10" spans="2:16" ht="15" customHeight="1">
      <c r="B10" s="14" t="s">
        <v>33</v>
      </c>
      <c r="C10" s="14" t="s">
        <v>34</v>
      </c>
      <c r="D10" s="14">
        <v>121</v>
      </c>
      <c r="E10" s="14">
        <v>58</v>
      </c>
      <c r="F10" s="14">
        <v>47</v>
      </c>
      <c r="G10" s="14">
        <v>88</v>
      </c>
      <c r="H10" s="14"/>
      <c r="I10" s="14">
        <v>150</v>
      </c>
      <c r="J10" s="14"/>
      <c r="K10" s="14"/>
      <c r="L10" s="14"/>
      <c r="M10" s="14"/>
      <c r="N10" s="14"/>
      <c r="O10" s="14"/>
      <c r="P10" s="15"/>
    </row>
    <row r="11" spans="2:16" ht="15" customHeight="1">
      <c r="B11" s="14" t="s">
        <v>26</v>
      </c>
      <c r="C11" s="14" t="s">
        <v>35</v>
      </c>
      <c r="D11" s="14">
        <v>169</v>
      </c>
      <c r="E11" s="14">
        <v>149</v>
      </c>
      <c r="F11" s="14">
        <v>185</v>
      </c>
      <c r="G11" s="14">
        <v>204</v>
      </c>
      <c r="H11" s="14"/>
      <c r="I11" s="14">
        <v>170</v>
      </c>
      <c r="J11" s="14"/>
      <c r="K11" s="14"/>
      <c r="L11" s="14"/>
      <c r="M11" s="14"/>
      <c r="N11" s="14"/>
      <c r="O11" s="14"/>
      <c r="P11" s="15"/>
    </row>
    <row r="12" spans="2:16" ht="15" customHeight="1">
      <c r="B12" s="14" t="s">
        <v>33</v>
      </c>
      <c r="C12" s="14" t="s">
        <v>36</v>
      </c>
      <c r="D12" s="14">
        <v>67</v>
      </c>
      <c r="E12" s="14">
        <v>33</v>
      </c>
      <c r="F12" s="14">
        <v>15</v>
      </c>
      <c r="G12" s="14">
        <v>78</v>
      </c>
      <c r="H12" s="14"/>
      <c r="I12" s="14">
        <v>220</v>
      </c>
      <c r="J12" s="14"/>
      <c r="K12" s="14"/>
      <c r="L12" s="14"/>
      <c r="M12" s="14"/>
      <c r="N12" s="14"/>
      <c r="O12" s="14"/>
      <c r="P12" s="15"/>
    </row>
    <row r="13" spans="2:16" ht="15" customHeight="1">
      <c r="B13" s="14" t="s">
        <v>29</v>
      </c>
      <c r="C13" s="14" t="s">
        <v>37</v>
      </c>
      <c r="D13" s="14">
        <v>285</v>
      </c>
      <c r="E13" s="14">
        <v>324</v>
      </c>
      <c r="F13" s="14">
        <v>177</v>
      </c>
      <c r="G13" s="14">
        <v>303</v>
      </c>
      <c r="H13" s="14"/>
      <c r="I13" s="14">
        <v>22</v>
      </c>
      <c r="J13" s="14"/>
      <c r="K13" s="14"/>
      <c r="L13" s="14"/>
      <c r="M13" s="14"/>
      <c r="N13" s="14"/>
      <c r="O13" s="14"/>
      <c r="P13" s="15"/>
    </row>
    <row r="14" spans="2:16" ht="15" customHeight="1">
      <c r="B14" s="14" t="s">
        <v>24</v>
      </c>
      <c r="C14" s="14" t="s">
        <v>38</v>
      </c>
      <c r="D14" s="14">
        <v>78</v>
      </c>
      <c r="E14" s="14">
        <v>55</v>
      </c>
      <c r="F14" s="14">
        <v>48</v>
      </c>
      <c r="G14" s="14">
        <v>55</v>
      </c>
      <c r="H14" s="14"/>
      <c r="I14" s="14">
        <v>140</v>
      </c>
      <c r="J14" s="14"/>
      <c r="K14" s="14"/>
      <c r="L14" s="14"/>
      <c r="M14" s="14"/>
      <c r="N14" s="14"/>
      <c r="O14" s="14"/>
      <c r="P14" s="15"/>
    </row>
    <row r="15" spans="2:16" ht="15" customHeight="1">
      <c r="B15" s="14" t="s">
        <v>24</v>
      </c>
      <c r="C15" s="14" t="s">
        <v>28</v>
      </c>
      <c r="D15" s="14">
        <v>105</v>
      </c>
      <c r="E15" s="14">
        <v>85</v>
      </c>
      <c r="F15" s="14">
        <v>30</v>
      </c>
      <c r="G15" s="14">
        <v>97</v>
      </c>
      <c r="H15" s="14"/>
      <c r="I15" s="14">
        <v>115</v>
      </c>
      <c r="J15" s="14"/>
      <c r="K15" s="14"/>
      <c r="L15" s="14"/>
      <c r="M15" s="14"/>
      <c r="N15" s="14"/>
      <c r="O15" s="14"/>
      <c r="P15" s="15"/>
    </row>
    <row r="16" spans="2:16" ht="15" customHeight="1">
      <c r="B16" s="14" t="s">
        <v>24</v>
      </c>
      <c r="C16" s="14" t="s">
        <v>39</v>
      </c>
      <c r="D16" s="14">
        <v>130</v>
      </c>
      <c r="E16" s="14">
        <v>144</v>
      </c>
      <c r="F16" s="14">
        <v>85</v>
      </c>
      <c r="G16" s="14">
        <v>100</v>
      </c>
      <c r="H16" s="14"/>
      <c r="I16" s="14">
        <v>95</v>
      </c>
      <c r="J16" s="14"/>
      <c r="K16" s="14"/>
      <c r="L16" s="14"/>
      <c r="M16" s="14"/>
      <c r="N16" s="14"/>
      <c r="O16" s="14"/>
      <c r="P16" s="15"/>
    </row>
    <row r="17" spans="2:16" ht="15" customHeight="1">
      <c r="B17" s="14" t="s">
        <v>29</v>
      </c>
      <c r="C17" s="14" t="s">
        <v>40</v>
      </c>
      <c r="D17" s="14">
        <v>90</v>
      </c>
      <c r="E17" s="14">
        <v>124</v>
      </c>
      <c r="F17" s="14">
        <v>161</v>
      </c>
      <c r="G17" s="14">
        <v>148</v>
      </c>
      <c r="H17" s="14"/>
      <c r="I17" s="14">
        <v>35</v>
      </c>
      <c r="J17" s="14"/>
      <c r="K17" s="14"/>
      <c r="L17" s="14"/>
      <c r="M17" s="14"/>
      <c r="N17" s="14"/>
      <c r="O17" s="14"/>
      <c r="P17" s="15"/>
    </row>
    <row r="18" spans="2:16" ht="15" customHeight="1">
      <c r="B18" s="14" t="s">
        <v>33</v>
      </c>
      <c r="C18" s="14" t="s">
        <v>41</v>
      </c>
      <c r="D18" s="14">
        <v>369</v>
      </c>
      <c r="E18" s="14">
        <v>458</v>
      </c>
      <c r="F18" s="14">
        <v>287</v>
      </c>
      <c r="G18" s="14">
        <v>416</v>
      </c>
      <c r="H18" s="14"/>
      <c r="I18" s="14">
        <v>25</v>
      </c>
      <c r="J18" s="14"/>
      <c r="K18" s="14"/>
      <c r="L18" s="14"/>
      <c r="M18" s="14"/>
      <c r="N18" s="14"/>
      <c r="O18" s="14"/>
      <c r="P18" s="15"/>
    </row>
    <row r="19" spans="2:16" ht="15" customHeight="1">
      <c r="B19" s="14" t="s">
        <v>24</v>
      </c>
      <c r="C19" s="14" t="s">
        <v>42</v>
      </c>
      <c r="D19" s="14">
        <v>160</v>
      </c>
      <c r="E19" s="14">
        <v>93</v>
      </c>
      <c r="F19" s="14">
        <v>77</v>
      </c>
      <c r="G19" s="14">
        <v>64</v>
      </c>
      <c r="H19" s="14"/>
      <c r="I19" s="14">
        <v>80</v>
      </c>
      <c r="J19" s="14"/>
      <c r="K19" s="14"/>
      <c r="L19" s="14"/>
      <c r="M19" s="14"/>
      <c r="N19" s="14"/>
      <c r="O19" s="14"/>
      <c r="P19" s="15"/>
    </row>
    <row r="20" spans="2:16" ht="15" customHeight="1">
      <c r="B20" s="14" t="s">
        <v>33</v>
      </c>
      <c r="C20" s="14" t="s">
        <v>43</v>
      </c>
      <c r="D20" s="14">
        <v>65</v>
      </c>
      <c r="E20" s="14">
        <v>58</v>
      </c>
      <c r="F20" s="14">
        <v>38</v>
      </c>
      <c r="G20" s="14">
        <v>47</v>
      </c>
      <c r="H20" s="14"/>
      <c r="I20" s="14">
        <v>245</v>
      </c>
      <c r="J20" s="14"/>
      <c r="K20" s="14"/>
      <c r="L20" s="14"/>
      <c r="M20" s="14"/>
      <c r="N20" s="14"/>
      <c r="O20" s="14"/>
      <c r="P20" s="15"/>
    </row>
    <row r="21" spans="2:16" ht="15" customHeight="1">
      <c r="B21" s="14" t="s">
        <v>26</v>
      </c>
      <c r="C21" s="14" t="s">
        <v>44</v>
      </c>
      <c r="D21" s="14">
        <v>123</v>
      </c>
      <c r="E21" s="14">
        <v>147</v>
      </c>
      <c r="F21" s="14">
        <v>88</v>
      </c>
      <c r="G21" s="14">
        <v>87</v>
      </c>
      <c r="H21" s="14"/>
      <c r="I21" s="14">
        <v>220</v>
      </c>
      <c r="J21" s="14"/>
      <c r="K21" s="14"/>
      <c r="L21" s="14"/>
      <c r="M21" s="14"/>
      <c r="N21" s="14"/>
      <c r="O21" s="14"/>
      <c r="P21" s="15"/>
    </row>
    <row r="22" spans="2:16" ht="15" customHeight="1">
      <c r="B22" s="14" t="s">
        <v>24</v>
      </c>
      <c r="C22" s="14" t="s">
        <v>45</v>
      </c>
      <c r="D22" s="14">
        <v>74</v>
      </c>
      <c r="E22" s="14">
        <v>90</v>
      </c>
      <c r="F22" s="14">
        <v>46</v>
      </c>
      <c r="G22" s="14">
        <v>66</v>
      </c>
      <c r="H22" s="14"/>
      <c r="I22" s="14">
        <v>200</v>
      </c>
      <c r="J22" s="14"/>
      <c r="K22" s="14"/>
      <c r="L22" s="14"/>
      <c r="M22" s="14"/>
      <c r="N22" s="14"/>
      <c r="O22" s="14"/>
      <c r="P22" s="15"/>
    </row>
    <row r="23" spans="2:16" ht="15" customHeight="1">
      <c r="B23" s="14" t="s">
        <v>29</v>
      </c>
      <c r="C23" s="14" t="s">
        <v>46</v>
      </c>
      <c r="D23" s="14">
        <v>148</v>
      </c>
      <c r="E23" s="14">
        <v>112</v>
      </c>
      <c r="F23" s="14">
        <v>84</v>
      </c>
      <c r="G23" s="14">
        <v>133</v>
      </c>
      <c r="H23" s="14"/>
      <c r="I23" s="14">
        <v>150</v>
      </c>
      <c r="J23" s="14"/>
      <c r="K23" s="14"/>
      <c r="L23" s="14"/>
      <c r="M23" s="14"/>
      <c r="N23" s="14"/>
      <c r="O23" s="14"/>
      <c r="P23" s="15"/>
    </row>
    <row r="24" spans="2:16" ht="15" customHeight="1">
      <c r="B24" s="14" t="s">
        <v>26</v>
      </c>
      <c r="C24" s="14" t="s">
        <v>47</v>
      </c>
      <c r="D24" s="14">
        <v>112</v>
      </c>
      <c r="E24" s="14">
        <v>46</v>
      </c>
      <c r="F24" s="14">
        <v>68</v>
      </c>
      <c r="G24" s="14">
        <v>45</v>
      </c>
      <c r="H24" s="14"/>
      <c r="I24" s="14">
        <v>140</v>
      </c>
      <c r="J24" s="14"/>
      <c r="K24" s="14"/>
      <c r="L24" s="14"/>
      <c r="M24" s="14"/>
      <c r="N24" s="14"/>
      <c r="O24" s="14"/>
      <c r="P24" s="15"/>
    </row>
    <row r="25" spans="2:16" ht="15" customHeight="1">
      <c r="B25" s="14" t="s">
        <v>24</v>
      </c>
      <c r="C25" s="14" t="s">
        <v>48</v>
      </c>
      <c r="D25" s="14">
        <v>15</v>
      </c>
      <c r="E25" s="14">
        <v>34</v>
      </c>
      <c r="F25" s="14">
        <v>44</v>
      </c>
      <c r="G25" s="14">
        <v>28</v>
      </c>
      <c r="H25" s="14"/>
      <c r="I25" s="14">
        <v>320</v>
      </c>
      <c r="J25" s="14"/>
      <c r="K25" s="14"/>
      <c r="L25" s="14"/>
      <c r="M25" s="14"/>
      <c r="N25" s="14"/>
      <c r="O25" s="14"/>
      <c r="P25" s="15"/>
    </row>
    <row r="26" spans="2:16" ht="15" customHeight="1">
      <c r="B26" s="14" t="s">
        <v>24</v>
      </c>
      <c r="C26" s="14" t="s">
        <v>49</v>
      </c>
      <c r="D26" s="14">
        <v>28</v>
      </c>
      <c r="E26" s="14">
        <v>46</v>
      </c>
      <c r="F26" s="14">
        <v>76</v>
      </c>
      <c r="G26" s="14">
        <v>47</v>
      </c>
      <c r="H26" s="14"/>
      <c r="I26" s="14">
        <v>240</v>
      </c>
      <c r="J26" s="14"/>
      <c r="K26" s="14"/>
      <c r="L26" s="14"/>
      <c r="M26" s="14"/>
      <c r="N26" s="14"/>
      <c r="O26" s="14"/>
      <c r="P26" s="15"/>
    </row>
    <row r="27" spans="2:16" ht="15" customHeight="1">
      <c r="B27" s="14" t="s">
        <v>24</v>
      </c>
      <c r="C27" s="14" t="s">
        <v>50</v>
      </c>
      <c r="D27" s="14">
        <v>47</v>
      </c>
      <c r="E27" s="14">
        <v>33</v>
      </c>
      <c r="F27" s="14">
        <v>87</v>
      </c>
      <c r="G27" s="14">
        <v>42</v>
      </c>
      <c r="H27" s="14"/>
      <c r="I27" s="14">
        <v>190</v>
      </c>
      <c r="J27" s="14"/>
      <c r="K27" s="14"/>
      <c r="L27" s="14"/>
      <c r="M27" s="14"/>
      <c r="N27" s="14"/>
      <c r="O27" s="14"/>
      <c r="P27" s="15"/>
    </row>
    <row r="28" spans="2:16" ht="15" customHeight="1">
      <c r="B28" s="14" t="s">
        <v>29</v>
      </c>
      <c r="C28" s="14" t="s">
        <v>51</v>
      </c>
      <c r="D28" s="14">
        <v>59</v>
      </c>
      <c r="E28" s="14">
        <v>98</v>
      </c>
      <c r="F28" s="14">
        <v>141</v>
      </c>
      <c r="G28" s="14">
        <v>183</v>
      </c>
      <c r="H28" s="14"/>
      <c r="I28" s="14">
        <v>70</v>
      </c>
      <c r="J28" s="14"/>
      <c r="K28" s="14"/>
      <c r="L28" s="14"/>
      <c r="M28" s="14"/>
      <c r="N28" s="14"/>
      <c r="O28" s="14"/>
      <c r="P28" s="15"/>
    </row>
    <row r="29" spans="2:16" ht="15" customHeight="1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</row>
    <row r="30" spans="2:16" ht="1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</row>
    <row r="31" spans="2:16" ht="1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5"/>
    </row>
    <row r="32" spans="2:16" ht="15" customHeight="1">
      <c r="B32" s="16" t="s">
        <v>53</v>
      </c>
      <c r="C32" s="17" t="s">
        <v>54</v>
      </c>
      <c r="D32" s="17" t="s">
        <v>54</v>
      </c>
      <c r="E32" s="17" t="s">
        <v>54</v>
      </c>
      <c r="F32" s="17" t="s">
        <v>54</v>
      </c>
      <c r="G32" s="17" t="s">
        <v>54</v>
      </c>
      <c r="H32" s="17" t="s">
        <v>54</v>
      </c>
      <c r="I32" s="17" t="s">
        <v>54</v>
      </c>
      <c r="J32" s="17"/>
      <c r="K32" s="17" t="s">
        <v>54</v>
      </c>
      <c r="L32" s="17"/>
      <c r="M32" s="17" t="s">
        <v>54</v>
      </c>
      <c r="N32" s="16"/>
      <c r="O32" s="16"/>
    </row>
    <row r="33" spans="1:1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s="21" customFormat="1">
      <c r="A34" s="58" t="s">
        <v>1217</v>
      </c>
      <c r="B34" s="21" t="s">
        <v>1232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s="21" customFormat="1">
      <c r="A35" s="58" t="s">
        <v>1218</v>
      </c>
      <c r="B35" s="21" t="s">
        <v>1233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>
      <c r="A36" s="58" t="s">
        <v>1219</v>
      </c>
      <c r="B36" s="19" t="s">
        <v>55</v>
      </c>
    </row>
    <row r="37" spans="1:15">
      <c r="A37" s="58" t="s">
        <v>1221</v>
      </c>
      <c r="B37" s="19" t="s">
        <v>1231</v>
      </c>
    </row>
    <row r="38" spans="1:15">
      <c r="A38" s="58" t="s">
        <v>1234</v>
      </c>
      <c r="B38" s="86" t="s">
        <v>1235</v>
      </c>
    </row>
    <row r="39" spans="1:15">
      <c r="A39" s="58" t="s">
        <v>1240</v>
      </c>
      <c r="B39" s="86" t="s">
        <v>1247</v>
      </c>
    </row>
    <row r="40" spans="1:15">
      <c r="A40" s="58" t="s">
        <v>1246</v>
      </c>
      <c r="B40" s="86" t="s">
        <v>1241</v>
      </c>
    </row>
    <row r="41" spans="1:15">
      <c r="B41" s="86" t="s">
        <v>1242</v>
      </c>
      <c r="C41" s="87"/>
    </row>
    <row r="42" spans="1:15">
      <c r="B42" s="86" t="s">
        <v>1243</v>
      </c>
      <c r="C42" s="87"/>
    </row>
    <row r="43" spans="1:15">
      <c r="B43" s="86" t="s">
        <v>1244</v>
      </c>
      <c r="C43" s="87"/>
    </row>
    <row r="45" spans="1:15">
      <c r="A45" s="143" t="s">
        <v>1270</v>
      </c>
    </row>
  </sheetData>
  <mergeCells count="12">
    <mergeCell ref="P1:P2"/>
    <mergeCell ref="B1:B2"/>
    <mergeCell ref="C1:C2"/>
    <mergeCell ref="D1:G1"/>
    <mergeCell ref="H1:H2"/>
    <mergeCell ref="I1:I2"/>
    <mergeCell ref="J1:J2"/>
    <mergeCell ref="K1:K2"/>
    <mergeCell ref="L1:L2"/>
    <mergeCell ref="M1:M2"/>
    <mergeCell ref="N1:N2"/>
    <mergeCell ref="O1:O2"/>
  </mergeCells>
  <pageMargins left="0.26" right="0.23" top="0.27" bottom="0.23" header="0.21" footer="0.21"/>
  <pageSetup paperSize="9" orientation="landscape" r:id="rId1"/>
  <headerFooter alignWithMargins="0"/>
  <legacyDrawing r:id="rId2"/>
  <oleObjects>
    <oleObject progId="Word.Document.12" shapeId="103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/>
  </sheetPr>
  <dimension ref="A1:P49"/>
  <sheetViews>
    <sheetView showZeros="0" topLeftCell="A13" workbookViewId="0">
      <selection activeCell="K44" sqref="K44"/>
    </sheetView>
  </sheetViews>
  <sheetFormatPr defaultRowHeight="12.75"/>
  <cols>
    <col min="1" max="1" width="5.7109375" style="58" customWidth="1"/>
    <col min="2" max="2" width="14.42578125" customWidth="1"/>
    <col min="3" max="3" width="11.7109375" bestFit="1" customWidth="1"/>
    <col min="4" max="4" width="7" customWidth="1"/>
    <col min="5" max="5" width="6.7109375" customWidth="1"/>
    <col min="6" max="6" width="7.28515625" customWidth="1"/>
    <col min="7" max="7" width="6.85546875" customWidth="1"/>
    <col min="8" max="8" width="10.28515625" customWidth="1"/>
    <col min="9" max="9" width="6.7109375" customWidth="1"/>
    <col min="10" max="10" width="12.5703125" customWidth="1"/>
    <col min="11" max="11" width="8.28515625" customWidth="1"/>
    <col min="12" max="12" width="9.7109375" customWidth="1"/>
    <col min="13" max="13" width="7.5703125" customWidth="1"/>
    <col min="14" max="14" width="11.5703125" customWidth="1"/>
    <col min="15" max="15" width="11.7109375" customWidth="1"/>
    <col min="16" max="16" width="7.5703125" customWidth="1"/>
  </cols>
  <sheetData>
    <row r="1" spans="2:16" ht="12.75" customHeight="1">
      <c r="B1" s="215" t="s">
        <v>14</v>
      </c>
      <c r="C1" s="215" t="s">
        <v>15</v>
      </c>
      <c r="D1" s="216" t="s">
        <v>6</v>
      </c>
      <c r="E1" s="216"/>
      <c r="F1" s="216"/>
      <c r="G1" s="216"/>
      <c r="H1" s="215" t="s">
        <v>16</v>
      </c>
      <c r="I1" s="217" t="s">
        <v>1250</v>
      </c>
      <c r="J1" s="217" t="s">
        <v>18</v>
      </c>
      <c r="K1" s="215" t="s">
        <v>19</v>
      </c>
      <c r="L1" s="215" t="s">
        <v>20</v>
      </c>
      <c r="M1" s="215" t="s">
        <v>21</v>
      </c>
      <c r="N1" s="215" t="s">
        <v>22</v>
      </c>
      <c r="O1" s="215" t="s">
        <v>8</v>
      </c>
      <c r="P1" s="215" t="s">
        <v>23</v>
      </c>
    </row>
    <row r="2" spans="2:16">
      <c r="B2" s="215"/>
      <c r="C2" s="215"/>
      <c r="D2" s="32" t="s">
        <v>1236</v>
      </c>
      <c r="E2" s="32" t="s">
        <v>1237</v>
      </c>
      <c r="F2" s="32" t="s">
        <v>1238</v>
      </c>
      <c r="G2" s="32" t="s">
        <v>1239</v>
      </c>
      <c r="H2" s="215"/>
      <c r="I2" s="218"/>
      <c r="J2" s="218"/>
      <c r="K2" s="215"/>
      <c r="L2" s="215"/>
      <c r="M2" s="215"/>
      <c r="N2" s="215"/>
      <c r="O2" s="215"/>
      <c r="P2" s="215"/>
    </row>
    <row r="3" spans="2:16" ht="15" customHeight="1">
      <c r="B3" s="14" t="s">
        <v>24</v>
      </c>
      <c r="C3" s="14" t="s">
        <v>25</v>
      </c>
      <c r="D3" s="14">
        <v>23</v>
      </c>
      <c r="E3" s="14">
        <v>18</v>
      </c>
      <c r="F3" s="14">
        <v>49</v>
      </c>
      <c r="G3" s="14">
        <v>34</v>
      </c>
      <c r="H3" s="89">
        <f>SUM(D3:G3)</f>
        <v>124</v>
      </c>
      <c r="I3" s="14">
        <v>130</v>
      </c>
      <c r="J3" s="89">
        <f>H3*I3</f>
        <v>16120</v>
      </c>
      <c r="K3" s="91">
        <v>0.2</v>
      </c>
      <c r="L3" s="89">
        <f>J3*K3</f>
        <v>3224</v>
      </c>
      <c r="M3" s="91">
        <v>0.2</v>
      </c>
      <c r="N3" s="89">
        <f>(J3+L3)*M3</f>
        <v>3868.8</v>
      </c>
      <c r="O3" s="89">
        <f>J3+L3+N3</f>
        <v>23212.799999999999</v>
      </c>
      <c r="P3" s="90">
        <f>O3/H3</f>
        <v>187.2</v>
      </c>
    </row>
    <row r="4" spans="2:16" ht="15" customHeight="1">
      <c r="B4" s="14" t="s">
        <v>26</v>
      </c>
      <c r="C4" s="14" t="s">
        <v>27</v>
      </c>
      <c r="D4" s="14">
        <v>30</v>
      </c>
      <c r="E4" s="14">
        <v>33</v>
      </c>
      <c r="F4" s="14">
        <v>58</v>
      </c>
      <c r="G4" s="14">
        <v>45</v>
      </c>
      <c r="H4" s="89">
        <f t="shared" ref="H4:H31" si="0">SUM(D4:G4)</f>
        <v>166</v>
      </c>
      <c r="I4" s="14">
        <v>320</v>
      </c>
      <c r="J4" s="89">
        <f t="shared" ref="J4:J31" si="1">H4*I4</f>
        <v>53120</v>
      </c>
      <c r="K4" s="91">
        <v>0.2</v>
      </c>
      <c r="L4" s="89">
        <f t="shared" ref="L4:L31" si="2">J4*K4</f>
        <v>10624</v>
      </c>
      <c r="M4" s="91">
        <v>0.2</v>
      </c>
      <c r="N4" s="89">
        <f t="shared" ref="N4:N31" si="3">(J4+L4)*M4</f>
        <v>12748.800000000001</v>
      </c>
      <c r="O4" s="89">
        <f t="shared" ref="O4:O31" si="4">J4+L4+N4</f>
        <v>76492.800000000003</v>
      </c>
      <c r="P4" s="90">
        <f t="shared" ref="P4:P31" si="5">O4/H4</f>
        <v>460.8</v>
      </c>
    </row>
    <row r="5" spans="2:16" ht="15" customHeight="1">
      <c r="B5" s="14" t="s">
        <v>26</v>
      </c>
      <c r="C5" s="14" t="s">
        <v>28</v>
      </c>
      <c r="D5" s="14">
        <v>28</v>
      </c>
      <c r="E5" s="14">
        <v>36</v>
      </c>
      <c r="F5" s="14">
        <v>28</v>
      </c>
      <c r="G5" s="14">
        <v>39</v>
      </c>
      <c r="H5" s="89">
        <f t="shared" si="0"/>
        <v>131</v>
      </c>
      <c r="I5" s="14">
        <v>180</v>
      </c>
      <c r="J5" s="89">
        <f t="shared" si="1"/>
        <v>23580</v>
      </c>
      <c r="K5" s="91">
        <v>0.2</v>
      </c>
      <c r="L5" s="89">
        <f t="shared" si="2"/>
        <v>4716</v>
      </c>
      <c r="M5" s="91">
        <v>0.2</v>
      </c>
      <c r="N5" s="89">
        <f t="shared" si="3"/>
        <v>5659.2000000000007</v>
      </c>
      <c r="O5" s="89">
        <f t="shared" si="4"/>
        <v>33955.199999999997</v>
      </c>
      <c r="P5" s="90">
        <f t="shared" si="5"/>
        <v>259.2</v>
      </c>
    </row>
    <row r="6" spans="2:16" ht="15" customHeight="1">
      <c r="B6" s="14" t="s">
        <v>29</v>
      </c>
      <c r="C6" s="14" t="s">
        <v>30</v>
      </c>
      <c r="D6" s="14">
        <v>130</v>
      </c>
      <c r="E6" s="14">
        <v>109</v>
      </c>
      <c r="F6" s="14">
        <v>95</v>
      </c>
      <c r="G6" s="14">
        <v>115</v>
      </c>
      <c r="H6" s="89">
        <f t="shared" si="0"/>
        <v>449</v>
      </c>
      <c r="I6" s="14">
        <v>10</v>
      </c>
      <c r="J6" s="89">
        <f t="shared" si="1"/>
        <v>4490</v>
      </c>
      <c r="K6" s="91">
        <v>0.15</v>
      </c>
      <c r="L6" s="89">
        <f t="shared" si="2"/>
        <v>673.5</v>
      </c>
      <c r="M6" s="91">
        <v>0.1</v>
      </c>
      <c r="N6" s="89">
        <f t="shared" si="3"/>
        <v>516.35</v>
      </c>
      <c r="O6" s="89">
        <f t="shared" si="4"/>
        <v>5679.85</v>
      </c>
      <c r="P6" s="90">
        <f t="shared" si="5"/>
        <v>12.65</v>
      </c>
    </row>
    <row r="7" spans="2:16" ht="15" customHeight="1">
      <c r="B7" s="14" t="s">
        <v>29</v>
      </c>
      <c r="C7" s="14" t="s">
        <v>31</v>
      </c>
      <c r="D7" s="14">
        <v>15</v>
      </c>
      <c r="E7" s="14">
        <v>25</v>
      </c>
      <c r="F7" s="14">
        <v>47</v>
      </c>
      <c r="G7" s="14">
        <v>28</v>
      </c>
      <c r="H7" s="89">
        <f t="shared" si="0"/>
        <v>115</v>
      </c>
      <c r="I7" s="14">
        <v>280</v>
      </c>
      <c r="J7" s="89">
        <f t="shared" si="1"/>
        <v>32200</v>
      </c>
      <c r="K7" s="91">
        <v>0.15</v>
      </c>
      <c r="L7" s="89">
        <f t="shared" si="2"/>
        <v>4830</v>
      </c>
      <c r="M7" s="91">
        <v>0.1</v>
      </c>
      <c r="N7" s="89">
        <f t="shared" si="3"/>
        <v>3703</v>
      </c>
      <c r="O7" s="89">
        <f t="shared" si="4"/>
        <v>40733</v>
      </c>
      <c r="P7" s="90">
        <f t="shared" si="5"/>
        <v>354.2</v>
      </c>
    </row>
    <row r="8" spans="2:16" ht="15" customHeight="1">
      <c r="B8" s="14" t="s">
        <v>29</v>
      </c>
      <c r="C8" s="14" t="s">
        <v>32</v>
      </c>
      <c r="D8" s="14">
        <v>24</v>
      </c>
      <c r="E8" s="14">
        <v>18</v>
      </c>
      <c r="F8" s="14">
        <v>27</v>
      </c>
      <c r="G8" s="14">
        <v>33</v>
      </c>
      <c r="H8" s="89">
        <f t="shared" si="0"/>
        <v>102</v>
      </c>
      <c r="I8" s="14">
        <v>350</v>
      </c>
      <c r="J8" s="89">
        <f t="shared" si="1"/>
        <v>35700</v>
      </c>
      <c r="K8" s="91">
        <v>0.15</v>
      </c>
      <c r="L8" s="89">
        <f t="shared" si="2"/>
        <v>5355</v>
      </c>
      <c r="M8" s="91">
        <v>0.1</v>
      </c>
      <c r="N8" s="89">
        <f t="shared" si="3"/>
        <v>4105.5</v>
      </c>
      <c r="O8" s="89">
        <f t="shared" si="4"/>
        <v>45160.5</v>
      </c>
      <c r="P8" s="90">
        <f t="shared" si="5"/>
        <v>442.75</v>
      </c>
    </row>
    <row r="9" spans="2:16" ht="15" customHeight="1">
      <c r="B9" s="14" t="s">
        <v>29</v>
      </c>
      <c r="C9" s="88" t="s">
        <v>1245</v>
      </c>
      <c r="D9" s="14">
        <v>84</v>
      </c>
      <c r="E9" s="14">
        <v>130</v>
      </c>
      <c r="F9" s="14">
        <v>86</v>
      </c>
      <c r="G9" s="14">
        <v>168</v>
      </c>
      <c r="H9" s="89">
        <f t="shared" si="0"/>
        <v>468</v>
      </c>
      <c r="I9" s="14">
        <v>15</v>
      </c>
      <c r="J9" s="89">
        <f t="shared" si="1"/>
        <v>7020</v>
      </c>
      <c r="K9" s="91">
        <v>0.15</v>
      </c>
      <c r="L9" s="89">
        <f t="shared" si="2"/>
        <v>1053</v>
      </c>
      <c r="M9" s="91">
        <v>0.1</v>
      </c>
      <c r="N9" s="89">
        <f t="shared" si="3"/>
        <v>807.30000000000007</v>
      </c>
      <c r="O9" s="89">
        <f t="shared" si="4"/>
        <v>8880.2999999999993</v>
      </c>
      <c r="P9" s="90">
        <f t="shared" si="5"/>
        <v>18.974999999999998</v>
      </c>
    </row>
    <row r="10" spans="2:16" ht="15" customHeight="1">
      <c r="B10" s="14" t="s">
        <v>33</v>
      </c>
      <c r="C10" s="14" t="s">
        <v>34</v>
      </c>
      <c r="D10" s="14">
        <v>121</v>
      </c>
      <c r="E10" s="14">
        <v>58</v>
      </c>
      <c r="F10" s="14">
        <v>47</v>
      </c>
      <c r="G10" s="14">
        <v>88</v>
      </c>
      <c r="H10" s="89">
        <f t="shared" si="0"/>
        <v>314</v>
      </c>
      <c r="I10" s="14">
        <v>150</v>
      </c>
      <c r="J10" s="89">
        <f t="shared" si="1"/>
        <v>47100</v>
      </c>
      <c r="K10" s="91">
        <v>0.35</v>
      </c>
      <c r="L10" s="89">
        <f t="shared" si="2"/>
        <v>16485</v>
      </c>
      <c r="M10" s="91">
        <v>0.2</v>
      </c>
      <c r="N10" s="89">
        <f t="shared" si="3"/>
        <v>12717</v>
      </c>
      <c r="O10" s="89">
        <f t="shared" si="4"/>
        <v>76302</v>
      </c>
      <c r="P10" s="90">
        <f t="shared" si="5"/>
        <v>243</v>
      </c>
    </row>
    <row r="11" spans="2:16" ht="15" customHeight="1">
      <c r="B11" s="14" t="s">
        <v>26</v>
      </c>
      <c r="C11" s="14" t="s">
        <v>35</v>
      </c>
      <c r="D11" s="14">
        <v>169</v>
      </c>
      <c r="E11" s="14">
        <v>149</v>
      </c>
      <c r="F11" s="14">
        <v>185</v>
      </c>
      <c r="G11" s="14">
        <v>204</v>
      </c>
      <c r="H11" s="89">
        <f t="shared" si="0"/>
        <v>707</v>
      </c>
      <c r="I11" s="14">
        <v>170</v>
      </c>
      <c r="J11" s="89">
        <f t="shared" si="1"/>
        <v>120190</v>
      </c>
      <c r="K11" s="91">
        <v>0.2</v>
      </c>
      <c r="L11" s="89">
        <f t="shared" si="2"/>
        <v>24038</v>
      </c>
      <c r="M11" s="91">
        <v>0.2</v>
      </c>
      <c r="N11" s="89">
        <f t="shared" si="3"/>
        <v>28845.600000000002</v>
      </c>
      <c r="O11" s="89">
        <f t="shared" si="4"/>
        <v>173073.6</v>
      </c>
      <c r="P11" s="90">
        <f t="shared" si="5"/>
        <v>244.8</v>
      </c>
    </row>
    <row r="12" spans="2:16" ht="15" customHeight="1">
      <c r="B12" s="14" t="s">
        <v>33</v>
      </c>
      <c r="C12" s="14" t="s">
        <v>36</v>
      </c>
      <c r="D12" s="14">
        <v>67</v>
      </c>
      <c r="E12" s="14">
        <v>33</v>
      </c>
      <c r="F12" s="14">
        <v>15</v>
      </c>
      <c r="G12" s="14">
        <v>78</v>
      </c>
      <c r="H12" s="89">
        <f t="shared" si="0"/>
        <v>193</v>
      </c>
      <c r="I12" s="14">
        <v>220</v>
      </c>
      <c r="J12" s="89">
        <f t="shared" si="1"/>
        <v>42460</v>
      </c>
      <c r="K12" s="91">
        <v>0.35</v>
      </c>
      <c r="L12" s="89">
        <f t="shared" si="2"/>
        <v>14860.999999999998</v>
      </c>
      <c r="M12" s="91">
        <v>0.2</v>
      </c>
      <c r="N12" s="89">
        <f t="shared" si="3"/>
        <v>11464.2</v>
      </c>
      <c r="O12" s="89">
        <f t="shared" si="4"/>
        <v>68785.2</v>
      </c>
      <c r="P12" s="90">
        <f t="shared" si="5"/>
        <v>356.4</v>
      </c>
    </row>
    <row r="13" spans="2:16" ht="15" customHeight="1">
      <c r="B13" s="14" t="s">
        <v>29</v>
      </c>
      <c r="C13" s="14" t="s">
        <v>37</v>
      </c>
      <c r="D13" s="14">
        <v>285</v>
      </c>
      <c r="E13" s="14">
        <v>324</v>
      </c>
      <c r="F13" s="14">
        <v>177</v>
      </c>
      <c r="G13" s="14">
        <v>303</v>
      </c>
      <c r="H13" s="89">
        <f t="shared" si="0"/>
        <v>1089</v>
      </c>
      <c r="I13" s="14">
        <v>22</v>
      </c>
      <c r="J13" s="89">
        <f t="shared" si="1"/>
        <v>23958</v>
      </c>
      <c r="K13" s="91">
        <v>0.15</v>
      </c>
      <c r="L13" s="89">
        <f t="shared" si="2"/>
        <v>3593.7</v>
      </c>
      <c r="M13" s="91">
        <v>0.1</v>
      </c>
      <c r="N13" s="89">
        <f t="shared" si="3"/>
        <v>2755.17</v>
      </c>
      <c r="O13" s="89">
        <f t="shared" si="4"/>
        <v>30306.870000000003</v>
      </c>
      <c r="P13" s="90">
        <f t="shared" si="5"/>
        <v>27.830000000000002</v>
      </c>
    </row>
    <row r="14" spans="2:16" ht="15" customHeight="1">
      <c r="B14" s="14" t="s">
        <v>24</v>
      </c>
      <c r="C14" s="14" t="s">
        <v>38</v>
      </c>
      <c r="D14" s="14">
        <v>78</v>
      </c>
      <c r="E14" s="14">
        <v>55</v>
      </c>
      <c r="F14" s="14">
        <v>48</v>
      </c>
      <c r="G14" s="14">
        <v>55</v>
      </c>
      <c r="H14" s="89">
        <f t="shared" si="0"/>
        <v>236</v>
      </c>
      <c r="I14" s="14">
        <v>140</v>
      </c>
      <c r="J14" s="89">
        <f t="shared" si="1"/>
        <v>33040</v>
      </c>
      <c r="K14" s="91">
        <v>0.2</v>
      </c>
      <c r="L14" s="89">
        <f t="shared" si="2"/>
        <v>6608</v>
      </c>
      <c r="M14" s="91">
        <v>0.2</v>
      </c>
      <c r="N14" s="89">
        <f t="shared" si="3"/>
        <v>7929.6</v>
      </c>
      <c r="O14" s="89">
        <f t="shared" si="4"/>
        <v>47577.599999999999</v>
      </c>
      <c r="P14" s="90">
        <f t="shared" si="5"/>
        <v>201.6</v>
      </c>
    </row>
    <row r="15" spans="2:16" ht="15" customHeight="1">
      <c r="B15" s="14" t="s">
        <v>24</v>
      </c>
      <c r="C15" s="14" t="s">
        <v>28</v>
      </c>
      <c r="D15" s="14">
        <v>105</v>
      </c>
      <c r="E15" s="14">
        <v>85</v>
      </c>
      <c r="F15" s="14">
        <v>30</v>
      </c>
      <c r="G15" s="14">
        <v>97</v>
      </c>
      <c r="H15" s="89">
        <f t="shared" si="0"/>
        <v>317</v>
      </c>
      <c r="I15" s="14">
        <v>115</v>
      </c>
      <c r="J15" s="89">
        <f t="shared" si="1"/>
        <v>36455</v>
      </c>
      <c r="K15" s="91">
        <v>0.2</v>
      </c>
      <c r="L15" s="89">
        <f t="shared" si="2"/>
        <v>7291</v>
      </c>
      <c r="M15" s="91">
        <v>0.2</v>
      </c>
      <c r="N15" s="89">
        <f t="shared" si="3"/>
        <v>8749.2000000000007</v>
      </c>
      <c r="O15" s="89">
        <f t="shared" si="4"/>
        <v>52495.199999999997</v>
      </c>
      <c r="P15" s="90">
        <f t="shared" si="5"/>
        <v>165.6</v>
      </c>
    </row>
    <row r="16" spans="2:16" ht="15" customHeight="1">
      <c r="B16" s="14" t="s">
        <v>24</v>
      </c>
      <c r="C16" s="14" t="s">
        <v>39</v>
      </c>
      <c r="D16" s="14">
        <v>130</v>
      </c>
      <c r="E16" s="14">
        <v>144</v>
      </c>
      <c r="F16" s="14">
        <v>85</v>
      </c>
      <c r="G16" s="14">
        <v>100</v>
      </c>
      <c r="H16" s="89">
        <f t="shared" si="0"/>
        <v>459</v>
      </c>
      <c r="I16" s="14">
        <v>95</v>
      </c>
      <c r="J16" s="89">
        <f t="shared" si="1"/>
        <v>43605</v>
      </c>
      <c r="K16" s="91">
        <v>0.2</v>
      </c>
      <c r="L16" s="89">
        <f t="shared" si="2"/>
        <v>8721</v>
      </c>
      <c r="M16" s="91">
        <v>0.2</v>
      </c>
      <c r="N16" s="89">
        <f t="shared" si="3"/>
        <v>10465.200000000001</v>
      </c>
      <c r="O16" s="89">
        <f t="shared" si="4"/>
        <v>62791.199999999997</v>
      </c>
      <c r="P16" s="90">
        <f t="shared" si="5"/>
        <v>136.79999999999998</v>
      </c>
    </row>
    <row r="17" spans="2:16" ht="15" customHeight="1">
      <c r="B17" s="14" t="s">
        <v>29</v>
      </c>
      <c r="C17" s="14" t="s">
        <v>40</v>
      </c>
      <c r="D17" s="14">
        <v>90</v>
      </c>
      <c r="E17" s="14">
        <v>124</v>
      </c>
      <c r="F17" s="14">
        <v>161</v>
      </c>
      <c r="G17" s="14">
        <v>148</v>
      </c>
      <c r="H17" s="89">
        <f t="shared" si="0"/>
        <v>523</v>
      </c>
      <c r="I17" s="14">
        <v>35</v>
      </c>
      <c r="J17" s="89">
        <f t="shared" si="1"/>
        <v>18305</v>
      </c>
      <c r="K17" s="91">
        <v>0.15</v>
      </c>
      <c r="L17" s="89">
        <f t="shared" si="2"/>
        <v>2745.75</v>
      </c>
      <c r="M17" s="91">
        <v>0.1</v>
      </c>
      <c r="N17" s="89">
        <f t="shared" si="3"/>
        <v>2105.0750000000003</v>
      </c>
      <c r="O17" s="89">
        <f t="shared" si="4"/>
        <v>23155.825000000001</v>
      </c>
      <c r="P17" s="90">
        <f t="shared" si="5"/>
        <v>44.274999999999999</v>
      </c>
    </row>
    <row r="18" spans="2:16" ht="15" customHeight="1">
      <c r="B18" s="14" t="s">
        <v>33</v>
      </c>
      <c r="C18" s="14" t="s">
        <v>41</v>
      </c>
      <c r="D18" s="14">
        <v>369</v>
      </c>
      <c r="E18" s="14">
        <v>458</v>
      </c>
      <c r="F18" s="14">
        <v>287</v>
      </c>
      <c r="G18" s="14">
        <v>416</v>
      </c>
      <c r="H18" s="89">
        <f t="shared" si="0"/>
        <v>1530</v>
      </c>
      <c r="I18" s="14">
        <v>25</v>
      </c>
      <c r="J18" s="89">
        <f t="shared" si="1"/>
        <v>38250</v>
      </c>
      <c r="K18" s="91">
        <v>0.35</v>
      </c>
      <c r="L18" s="89">
        <f t="shared" si="2"/>
        <v>13387.5</v>
      </c>
      <c r="M18" s="91">
        <v>0.2</v>
      </c>
      <c r="N18" s="89">
        <f t="shared" si="3"/>
        <v>10327.5</v>
      </c>
      <c r="O18" s="89">
        <f t="shared" si="4"/>
        <v>61965</v>
      </c>
      <c r="P18" s="90">
        <f t="shared" si="5"/>
        <v>40.5</v>
      </c>
    </row>
    <row r="19" spans="2:16" ht="15" customHeight="1">
      <c r="B19" s="14" t="s">
        <v>24</v>
      </c>
      <c r="C19" s="14" t="s">
        <v>42</v>
      </c>
      <c r="D19" s="14">
        <v>160</v>
      </c>
      <c r="E19" s="14">
        <v>93</v>
      </c>
      <c r="F19" s="14">
        <v>77</v>
      </c>
      <c r="G19" s="14">
        <v>64</v>
      </c>
      <c r="H19" s="89">
        <f t="shared" si="0"/>
        <v>394</v>
      </c>
      <c r="I19" s="14">
        <v>80</v>
      </c>
      <c r="J19" s="89">
        <f t="shared" si="1"/>
        <v>31520</v>
      </c>
      <c r="K19" s="91">
        <v>0.2</v>
      </c>
      <c r="L19" s="89">
        <f t="shared" si="2"/>
        <v>6304</v>
      </c>
      <c r="M19" s="91">
        <v>0.2</v>
      </c>
      <c r="N19" s="89">
        <f t="shared" si="3"/>
        <v>7564.8</v>
      </c>
      <c r="O19" s="89">
        <f t="shared" si="4"/>
        <v>45388.800000000003</v>
      </c>
      <c r="P19" s="90">
        <f t="shared" si="5"/>
        <v>115.2</v>
      </c>
    </row>
    <row r="20" spans="2:16" ht="15" customHeight="1">
      <c r="B20" s="14" t="s">
        <v>33</v>
      </c>
      <c r="C20" s="14" t="s">
        <v>43</v>
      </c>
      <c r="D20" s="14">
        <v>65</v>
      </c>
      <c r="E20" s="14">
        <v>58</v>
      </c>
      <c r="F20" s="14">
        <v>38</v>
      </c>
      <c r="G20" s="14">
        <v>47</v>
      </c>
      <c r="H20" s="89">
        <f t="shared" si="0"/>
        <v>208</v>
      </c>
      <c r="I20" s="14">
        <v>245</v>
      </c>
      <c r="J20" s="89">
        <f t="shared" si="1"/>
        <v>50960</v>
      </c>
      <c r="K20" s="91">
        <v>0.35</v>
      </c>
      <c r="L20" s="89">
        <f t="shared" si="2"/>
        <v>17836</v>
      </c>
      <c r="M20" s="91">
        <v>0.2</v>
      </c>
      <c r="N20" s="89">
        <f t="shared" si="3"/>
        <v>13759.2</v>
      </c>
      <c r="O20" s="89">
        <f t="shared" si="4"/>
        <v>82555.199999999997</v>
      </c>
      <c r="P20" s="90">
        <f t="shared" si="5"/>
        <v>396.9</v>
      </c>
    </row>
    <row r="21" spans="2:16" ht="15" customHeight="1">
      <c r="B21" s="14" t="s">
        <v>26</v>
      </c>
      <c r="C21" s="14" t="s">
        <v>44</v>
      </c>
      <c r="D21" s="14">
        <v>123</v>
      </c>
      <c r="E21" s="14">
        <v>147</v>
      </c>
      <c r="F21" s="14">
        <v>88</v>
      </c>
      <c r="G21" s="14">
        <v>87</v>
      </c>
      <c r="H21" s="89">
        <f t="shared" si="0"/>
        <v>445</v>
      </c>
      <c r="I21" s="14">
        <v>220</v>
      </c>
      <c r="J21" s="89">
        <f t="shared" si="1"/>
        <v>97900</v>
      </c>
      <c r="K21" s="91">
        <v>0.2</v>
      </c>
      <c r="L21" s="89">
        <f t="shared" si="2"/>
        <v>19580</v>
      </c>
      <c r="M21" s="91">
        <v>0.2</v>
      </c>
      <c r="N21" s="89">
        <f t="shared" si="3"/>
        <v>23496</v>
      </c>
      <c r="O21" s="89">
        <f t="shared" si="4"/>
        <v>140976</v>
      </c>
      <c r="P21" s="90">
        <f t="shared" si="5"/>
        <v>316.8</v>
      </c>
    </row>
    <row r="22" spans="2:16" ht="15" customHeight="1">
      <c r="B22" s="14" t="s">
        <v>24</v>
      </c>
      <c r="C22" s="14" t="s">
        <v>45</v>
      </c>
      <c r="D22" s="14">
        <v>74</v>
      </c>
      <c r="E22" s="14">
        <v>90</v>
      </c>
      <c r="F22" s="14">
        <v>46</v>
      </c>
      <c r="G22" s="14">
        <v>66</v>
      </c>
      <c r="H22" s="89">
        <f t="shared" si="0"/>
        <v>276</v>
      </c>
      <c r="I22" s="14">
        <v>200</v>
      </c>
      <c r="J22" s="89">
        <f t="shared" si="1"/>
        <v>55200</v>
      </c>
      <c r="K22" s="91">
        <v>0.2</v>
      </c>
      <c r="L22" s="89">
        <f t="shared" si="2"/>
        <v>11040</v>
      </c>
      <c r="M22" s="91">
        <v>0.2</v>
      </c>
      <c r="N22" s="89">
        <f t="shared" si="3"/>
        <v>13248</v>
      </c>
      <c r="O22" s="89">
        <f t="shared" si="4"/>
        <v>79488</v>
      </c>
      <c r="P22" s="90">
        <f t="shared" si="5"/>
        <v>288</v>
      </c>
    </row>
    <row r="23" spans="2:16" ht="15" customHeight="1">
      <c r="B23" s="14" t="s">
        <v>29</v>
      </c>
      <c r="C23" s="14" t="s">
        <v>46</v>
      </c>
      <c r="D23" s="14">
        <v>148</v>
      </c>
      <c r="E23" s="14">
        <v>112</v>
      </c>
      <c r="F23" s="14">
        <v>84</v>
      </c>
      <c r="G23" s="14">
        <v>133</v>
      </c>
      <c r="H23" s="89">
        <f t="shared" si="0"/>
        <v>477</v>
      </c>
      <c r="I23" s="14">
        <v>150</v>
      </c>
      <c r="J23" s="89">
        <f t="shared" si="1"/>
        <v>71550</v>
      </c>
      <c r="K23" s="91">
        <v>0.15</v>
      </c>
      <c r="L23" s="89">
        <f t="shared" si="2"/>
        <v>10732.5</v>
      </c>
      <c r="M23" s="91">
        <v>0.1</v>
      </c>
      <c r="N23" s="89">
        <f t="shared" si="3"/>
        <v>8228.25</v>
      </c>
      <c r="O23" s="89">
        <f t="shared" si="4"/>
        <v>90510.75</v>
      </c>
      <c r="P23" s="90">
        <f t="shared" si="5"/>
        <v>189.75</v>
      </c>
    </row>
    <row r="24" spans="2:16" ht="15" customHeight="1">
      <c r="B24" s="14" t="s">
        <v>26</v>
      </c>
      <c r="C24" s="14" t="s">
        <v>47</v>
      </c>
      <c r="D24" s="14">
        <v>112</v>
      </c>
      <c r="E24" s="14">
        <v>46</v>
      </c>
      <c r="F24" s="14">
        <v>68</v>
      </c>
      <c r="G24" s="14">
        <v>45</v>
      </c>
      <c r="H24" s="89">
        <f t="shared" si="0"/>
        <v>271</v>
      </c>
      <c r="I24" s="14">
        <v>140</v>
      </c>
      <c r="J24" s="89">
        <f t="shared" si="1"/>
        <v>37940</v>
      </c>
      <c r="K24" s="91">
        <v>0.2</v>
      </c>
      <c r="L24" s="89">
        <f t="shared" si="2"/>
        <v>7588</v>
      </c>
      <c r="M24" s="91">
        <v>0.2</v>
      </c>
      <c r="N24" s="89">
        <f t="shared" si="3"/>
        <v>9105.6</v>
      </c>
      <c r="O24" s="89">
        <f t="shared" si="4"/>
        <v>54633.599999999999</v>
      </c>
      <c r="P24" s="90">
        <f t="shared" si="5"/>
        <v>201.6</v>
      </c>
    </row>
    <row r="25" spans="2:16" ht="15" customHeight="1">
      <c r="B25" s="14" t="s">
        <v>24</v>
      </c>
      <c r="C25" s="14" t="s">
        <v>48</v>
      </c>
      <c r="D25" s="14">
        <v>15</v>
      </c>
      <c r="E25" s="14">
        <v>34</v>
      </c>
      <c r="F25" s="14">
        <v>44</v>
      </c>
      <c r="G25" s="14">
        <v>28</v>
      </c>
      <c r="H25" s="89">
        <f t="shared" si="0"/>
        <v>121</v>
      </c>
      <c r="I25" s="14">
        <v>320</v>
      </c>
      <c r="J25" s="89">
        <f t="shared" si="1"/>
        <v>38720</v>
      </c>
      <c r="K25" s="91">
        <v>0.2</v>
      </c>
      <c r="L25" s="89">
        <f t="shared" si="2"/>
        <v>7744</v>
      </c>
      <c r="M25" s="91">
        <v>0.2</v>
      </c>
      <c r="N25" s="89">
        <f t="shared" si="3"/>
        <v>9292.8000000000011</v>
      </c>
      <c r="O25" s="89">
        <f t="shared" si="4"/>
        <v>55756.800000000003</v>
      </c>
      <c r="P25" s="90">
        <f t="shared" si="5"/>
        <v>460.8</v>
      </c>
    </row>
    <row r="26" spans="2:16" ht="15" customHeight="1">
      <c r="B26" s="14" t="s">
        <v>24</v>
      </c>
      <c r="C26" s="14" t="s">
        <v>49</v>
      </c>
      <c r="D26" s="14">
        <v>28</v>
      </c>
      <c r="E26" s="14">
        <v>46</v>
      </c>
      <c r="F26" s="14">
        <v>76</v>
      </c>
      <c r="G26" s="14">
        <v>47</v>
      </c>
      <c r="H26" s="89">
        <f t="shared" si="0"/>
        <v>197</v>
      </c>
      <c r="I26" s="14">
        <v>240</v>
      </c>
      <c r="J26" s="89">
        <f t="shared" si="1"/>
        <v>47280</v>
      </c>
      <c r="K26" s="91">
        <v>0.2</v>
      </c>
      <c r="L26" s="89">
        <f t="shared" si="2"/>
        <v>9456</v>
      </c>
      <c r="M26" s="91">
        <v>0.2</v>
      </c>
      <c r="N26" s="89">
        <f t="shared" si="3"/>
        <v>11347.2</v>
      </c>
      <c r="O26" s="89">
        <f t="shared" si="4"/>
        <v>68083.199999999997</v>
      </c>
      <c r="P26" s="90">
        <f t="shared" si="5"/>
        <v>345.59999999999997</v>
      </c>
    </row>
    <row r="27" spans="2:16" ht="15" customHeight="1">
      <c r="B27" s="14" t="s">
        <v>24</v>
      </c>
      <c r="C27" s="14" t="s">
        <v>50</v>
      </c>
      <c r="D27" s="14">
        <v>47</v>
      </c>
      <c r="E27" s="14">
        <v>33</v>
      </c>
      <c r="F27" s="14">
        <v>87</v>
      </c>
      <c r="G27" s="14">
        <v>42</v>
      </c>
      <c r="H27" s="89">
        <f t="shared" si="0"/>
        <v>209</v>
      </c>
      <c r="I27" s="14">
        <v>190</v>
      </c>
      <c r="J27" s="89">
        <f t="shared" si="1"/>
        <v>39710</v>
      </c>
      <c r="K27" s="91">
        <v>0.2</v>
      </c>
      <c r="L27" s="89">
        <f t="shared" si="2"/>
        <v>7942</v>
      </c>
      <c r="M27" s="91">
        <v>0.2</v>
      </c>
      <c r="N27" s="89">
        <f t="shared" si="3"/>
        <v>9530.4</v>
      </c>
      <c r="O27" s="89">
        <f t="shared" si="4"/>
        <v>57182.400000000001</v>
      </c>
      <c r="P27" s="90">
        <f t="shared" si="5"/>
        <v>273.60000000000002</v>
      </c>
    </row>
    <row r="28" spans="2:16" ht="15" customHeight="1">
      <c r="B28" s="14" t="s">
        <v>29</v>
      </c>
      <c r="C28" s="14" t="s">
        <v>51</v>
      </c>
      <c r="D28" s="14">
        <v>59</v>
      </c>
      <c r="E28" s="14">
        <v>98</v>
      </c>
      <c r="F28" s="14">
        <v>141</v>
      </c>
      <c r="G28" s="14">
        <v>183</v>
      </c>
      <c r="H28" s="89">
        <f t="shared" si="0"/>
        <v>481</v>
      </c>
      <c r="I28" s="14">
        <v>70</v>
      </c>
      <c r="J28" s="89">
        <f t="shared" si="1"/>
        <v>33670</v>
      </c>
      <c r="K28" s="91">
        <v>0.15</v>
      </c>
      <c r="L28" s="89">
        <f t="shared" si="2"/>
        <v>5050.5</v>
      </c>
      <c r="M28" s="91">
        <v>0.1</v>
      </c>
      <c r="N28" s="89">
        <f t="shared" si="3"/>
        <v>3872.05</v>
      </c>
      <c r="O28" s="89">
        <f t="shared" si="4"/>
        <v>42592.55</v>
      </c>
      <c r="P28" s="90">
        <f t="shared" si="5"/>
        <v>88.550000000000011</v>
      </c>
    </row>
    <row r="29" spans="2:16" ht="15" customHeight="1">
      <c r="B29" s="14"/>
      <c r="C29" s="14"/>
      <c r="D29" s="14"/>
      <c r="E29" s="14"/>
      <c r="F29" s="14"/>
      <c r="G29" s="14"/>
      <c r="H29" s="89">
        <f t="shared" si="0"/>
        <v>0</v>
      </c>
      <c r="I29" s="14"/>
      <c r="J29" s="89">
        <f t="shared" si="1"/>
        <v>0</v>
      </c>
      <c r="K29" s="91"/>
      <c r="L29" s="89">
        <f t="shared" si="2"/>
        <v>0</v>
      </c>
      <c r="M29" s="91"/>
      <c r="N29" s="89">
        <f t="shared" si="3"/>
        <v>0</v>
      </c>
      <c r="O29" s="89">
        <f t="shared" si="4"/>
        <v>0</v>
      </c>
      <c r="P29" s="90" t="e">
        <f t="shared" si="5"/>
        <v>#DIV/0!</v>
      </c>
    </row>
    <row r="30" spans="2:16" ht="15" customHeight="1">
      <c r="B30" s="14"/>
      <c r="C30" s="14"/>
      <c r="D30" s="14"/>
      <c r="E30" s="14"/>
      <c r="F30" s="14"/>
      <c r="G30" s="14"/>
      <c r="H30" s="89">
        <f t="shared" si="0"/>
        <v>0</v>
      </c>
      <c r="I30" s="14"/>
      <c r="J30" s="89">
        <f t="shared" si="1"/>
        <v>0</v>
      </c>
      <c r="K30" s="91"/>
      <c r="L30" s="89">
        <f t="shared" si="2"/>
        <v>0</v>
      </c>
      <c r="M30" s="91"/>
      <c r="N30" s="89">
        <f t="shared" si="3"/>
        <v>0</v>
      </c>
      <c r="O30" s="89">
        <f t="shared" si="4"/>
        <v>0</v>
      </c>
      <c r="P30" s="90" t="e">
        <f t="shared" si="5"/>
        <v>#DIV/0!</v>
      </c>
    </row>
    <row r="31" spans="2:16" ht="15" customHeight="1">
      <c r="B31" s="14"/>
      <c r="C31" s="14"/>
      <c r="D31" s="14"/>
      <c r="E31" s="14"/>
      <c r="F31" s="14"/>
      <c r="G31" s="14"/>
      <c r="H31" s="89">
        <f t="shared" si="0"/>
        <v>0</v>
      </c>
      <c r="I31" s="14"/>
      <c r="J31" s="89">
        <f t="shared" si="1"/>
        <v>0</v>
      </c>
      <c r="K31" s="91"/>
      <c r="L31" s="89">
        <f t="shared" si="2"/>
        <v>0</v>
      </c>
      <c r="M31" s="91"/>
      <c r="N31" s="89">
        <f t="shared" si="3"/>
        <v>0</v>
      </c>
      <c r="O31" s="89">
        <f t="shared" si="4"/>
        <v>0</v>
      </c>
      <c r="P31" s="90" t="e">
        <f t="shared" si="5"/>
        <v>#DIV/0!</v>
      </c>
    </row>
    <row r="32" spans="2:16" s="98" customFormat="1" ht="15" customHeight="1">
      <c r="B32" s="99" t="s">
        <v>53</v>
      </c>
      <c r="C32" s="100" t="s">
        <v>54</v>
      </c>
      <c r="D32" s="100" t="s">
        <v>54</v>
      </c>
      <c r="E32" s="100" t="s">
        <v>54</v>
      </c>
      <c r="F32" s="100" t="s">
        <v>54</v>
      </c>
      <c r="G32" s="100" t="s">
        <v>54</v>
      </c>
      <c r="H32" s="100" t="s">
        <v>54</v>
      </c>
      <c r="I32" s="100" t="s">
        <v>54</v>
      </c>
      <c r="J32" s="101">
        <f>SUM(J3:J31)</f>
        <v>1080043</v>
      </c>
      <c r="K32" s="101" t="s">
        <v>54</v>
      </c>
      <c r="L32" s="101">
        <f>SUM(L3:L31)</f>
        <v>231479.45</v>
      </c>
      <c r="M32" s="101" t="s">
        <v>54</v>
      </c>
      <c r="N32" s="102">
        <f>SUM(N3:N31)</f>
        <v>236211.79499999998</v>
      </c>
      <c r="O32" s="102">
        <f>SUM(O3:O31)</f>
        <v>1547734.2449999999</v>
      </c>
      <c r="P32" s="103"/>
    </row>
    <row r="33" spans="1:15" ht="11.25" customHeight="1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ht="11.25" customHeight="1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5" ht="11.25" customHeight="1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1:15" ht="11.25" customHeight="1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ht="11.25" customHeight="1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s="93" customFormat="1">
      <c r="A38" s="92" t="s">
        <v>1217</v>
      </c>
      <c r="B38" s="93" t="s">
        <v>1232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</row>
    <row r="39" spans="1:15" s="93" customFormat="1">
      <c r="A39" s="92" t="s">
        <v>1218</v>
      </c>
      <c r="B39" s="93" t="s">
        <v>1233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</row>
    <row r="40" spans="1:15" s="92" customFormat="1">
      <c r="A40" s="92" t="s">
        <v>1219</v>
      </c>
      <c r="B40" s="95" t="s">
        <v>55</v>
      </c>
    </row>
    <row r="41" spans="1:15" s="92" customFormat="1">
      <c r="A41" s="92" t="s">
        <v>1221</v>
      </c>
      <c r="B41" s="95" t="s">
        <v>1231</v>
      </c>
    </row>
    <row r="42" spans="1:15" s="92" customFormat="1">
      <c r="A42" s="92" t="s">
        <v>1234</v>
      </c>
      <c r="B42" s="96" t="s">
        <v>1235</v>
      </c>
    </row>
    <row r="43" spans="1:15" s="92" customFormat="1">
      <c r="A43" s="92" t="s">
        <v>1240</v>
      </c>
      <c r="B43" s="96" t="s">
        <v>1247</v>
      </c>
    </row>
    <row r="44" spans="1:15" s="92" customFormat="1">
      <c r="A44" s="92" t="s">
        <v>1246</v>
      </c>
      <c r="B44" s="96" t="s">
        <v>1241</v>
      </c>
    </row>
    <row r="45" spans="1:15" s="92" customFormat="1">
      <c r="B45" s="96" t="s">
        <v>1242</v>
      </c>
      <c r="C45" s="97">
        <f>J32</f>
        <v>1080043</v>
      </c>
    </row>
    <row r="46" spans="1:15" s="92" customFormat="1">
      <c r="B46" s="96" t="s">
        <v>1243</v>
      </c>
      <c r="C46" s="97">
        <f>N32</f>
        <v>236211.79499999998</v>
      </c>
    </row>
    <row r="47" spans="1:15" s="92" customFormat="1">
      <c r="B47" s="96" t="s">
        <v>1244</v>
      </c>
      <c r="C47" s="97">
        <f>O32</f>
        <v>1547734.2449999999</v>
      </c>
    </row>
    <row r="49" spans="1:1">
      <c r="A49" s="143" t="s">
        <v>1270</v>
      </c>
    </row>
  </sheetData>
  <mergeCells count="12">
    <mergeCell ref="P1:P2"/>
    <mergeCell ref="B1:B2"/>
    <mergeCell ref="C1:C2"/>
    <mergeCell ref="D1:G1"/>
    <mergeCell ref="H1:H2"/>
    <mergeCell ref="I1:I2"/>
    <mergeCell ref="J1:J2"/>
    <mergeCell ref="K1:K2"/>
    <mergeCell ref="L1:L2"/>
    <mergeCell ref="M1:M2"/>
    <mergeCell ref="N1:N2"/>
    <mergeCell ref="O1:O2"/>
  </mergeCells>
  <pageMargins left="0.22" right="0.21" top="0.82" bottom="0.6" header="0.5" footer="0.5"/>
  <pageSetup paperSize="9" orientation="landscape" r:id="rId1"/>
  <headerFooter alignWithMargins="0"/>
  <legacyDrawing r:id="rId2"/>
  <oleObjects>
    <oleObject progId="Word.Document.12" shapeId="5129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1056"/>
  <sheetViews>
    <sheetView workbookViewId="0">
      <selection activeCell="E4" sqref="E4"/>
    </sheetView>
  </sheetViews>
  <sheetFormatPr defaultRowHeight="12.75"/>
  <cols>
    <col min="1" max="1" width="9.140625" style="35"/>
    <col min="2" max="2" width="7.85546875" style="35" customWidth="1"/>
    <col min="3" max="3" width="4.28515625" style="35" customWidth="1"/>
    <col min="4" max="4" width="15.140625" style="35" customWidth="1"/>
    <col min="5" max="5" width="49.7109375" style="35" customWidth="1"/>
    <col min="6" max="6" width="9.140625" style="49"/>
    <col min="7" max="7" width="13.140625" style="48" customWidth="1"/>
    <col min="8" max="10" width="17.7109375" style="35" customWidth="1"/>
    <col min="11" max="261" width="9.140625" style="35"/>
    <col min="262" max="262" width="15.140625" style="35" customWidth="1"/>
    <col min="263" max="263" width="49.7109375" style="35" customWidth="1"/>
    <col min="264" max="264" width="13.140625" style="35" customWidth="1"/>
    <col min="265" max="265" width="9.140625" style="35"/>
    <col min="266" max="266" width="17.7109375" style="35" customWidth="1"/>
    <col min="267" max="517" width="9.140625" style="35"/>
    <col min="518" max="518" width="15.140625" style="35" customWidth="1"/>
    <col min="519" max="519" width="49.7109375" style="35" customWidth="1"/>
    <col min="520" max="520" width="13.140625" style="35" customWidth="1"/>
    <col min="521" max="521" width="9.140625" style="35"/>
    <col min="522" max="522" width="17.7109375" style="35" customWidth="1"/>
    <col min="523" max="773" width="9.140625" style="35"/>
    <col min="774" max="774" width="15.140625" style="35" customWidth="1"/>
    <col min="775" max="775" width="49.7109375" style="35" customWidth="1"/>
    <col min="776" max="776" width="13.140625" style="35" customWidth="1"/>
    <col min="777" max="777" width="9.140625" style="35"/>
    <col min="778" max="778" width="17.7109375" style="35" customWidth="1"/>
    <col min="779" max="1029" width="9.140625" style="35"/>
    <col min="1030" max="1030" width="15.140625" style="35" customWidth="1"/>
    <col min="1031" max="1031" width="49.7109375" style="35" customWidth="1"/>
    <col min="1032" max="1032" width="13.140625" style="35" customWidth="1"/>
    <col min="1033" max="1033" width="9.140625" style="35"/>
    <col min="1034" max="1034" width="17.7109375" style="35" customWidth="1"/>
    <col min="1035" max="1285" width="9.140625" style="35"/>
    <col min="1286" max="1286" width="15.140625" style="35" customWidth="1"/>
    <col min="1287" max="1287" width="49.7109375" style="35" customWidth="1"/>
    <col min="1288" max="1288" width="13.140625" style="35" customWidth="1"/>
    <col min="1289" max="1289" width="9.140625" style="35"/>
    <col min="1290" max="1290" width="17.7109375" style="35" customWidth="1"/>
    <col min="1291" max="1541" width="9.140625" style="35"/>
    <col min="1542" max="1542" width="15.140625" style="35" customWidth="1"/>
    <col min="1543" max="1543" width="49.7109375" style="35" customWidth="1"/>
    <col min="1544" max="1544" width="13.140625" style="35" customWidth="1"/>
    <col min="1545" max="1545" width="9.140625" style="35"/>
    <col min="1546" max="1546" width="17.7109375" style="35" customWidth="1"/>
    <col min="1547" max="1797" width="9.140625" style="35"/>
    <col min="1798" max="1798" width="15.140625" style="35" customWidth="1"/>
    <col min="1799" max="1799" width="49.7109375" style="35" customWidth="1"/>
    <col min="1800" max="1800" width="13.140625" style="35" customWidth="1"/>
    <col min="1801" max="1801" width="9.140625" style="35"/>
    <col min="1802" max="1802" width="17.7109375" style="35" customWidth="1"/>
    <col min="1803" max="2053" width="9.140625" style="35"/>
    <col min="2054" max="2054" width="15.140625" style="35" customWidth="1"/>
    <col min="2055" max="2055" width="49.7109375" style="35" customWidth="1"/>
    <col min="2056" max="2056" width="13.140625" style="35" customWidth="1"/>
    <col min="2057" max="2057" width="9.140625" style="35"/>
    <col min="2058" max="2058" width="17.7109375" style="35" customWidth="1"/>
    <col min="2059" max="2309" width="9.140625" style="35"/>
    <col min="2310" max="2310" width="15.140625" style="35" customWidth="1"/>
    <col min="2311" max="2311" width="49.7109375" style="35" customWidth="1"/>
    <col min="2312" max="2312" width="13.140625" style="35" customWidth="1"/>
    <col min="2313" max="2313" width="9.140625" style="35"/>
    <col min="2314" max="2314" width="17.7109375" style="35" customWidth="1"/>
    <col min="2315" max="2565" width="9.140625" style="35"/>
    <col min="2566" max="2566" width="15.140625" style="35" customWidth="1"/>
    <col min="2567" max="2567" width="49.7109375" style="35" customWidth="1"/>
    <col min="2568" max="2568" width="13.140625" style="35" customWidth="1"/>
    <col min="2569" max="2569" width="9.140625" style="35"/>
    <col min="2570" max="2570" width="17.7109375" style="35" customWidth="1"/>
    <col min="2571" max="2821" width="9.140625" style="35"/>
    <col min="2822" max="2822" width="15.140625" style="35" customWidth="1"/>
    <col min="2823" max="2823" width="49.7109375" style="35" customWidth="1"/>
    <col min="2824" max="2824" width="13.140625" style="35" customWidth="1"/>
    <col min="2825" max="2825" width="9.140625" style="35"/>
    <col min="2826" max="2826" width="17.7109375" style="35" customWidth="1"/>
    <col min="2827" max="3077" width="9.140625" style="35"/>
    <col min="3078" max="3078" width="15.140625" style="35" customWidth="1"/>
    <col min="3079" max="3079" width="49.7109375" style="35" customWidth="1"/>
    <col min="3080" max="3080" width="13.140625" style="35" customWidth="1"/>
    <col min="3081" max="3081" width="9.140625" style="35"/>
    <col min="3082" max="3082" width="17.7109375" style="35" customWidth="1"/>
    <col min="3083" max="3333" width="9.140625" style="35"/>
    <col min="3334" max="3334" width="15.140625" style="35" customWidth="1"/>
    <col min="3335" max="3335" width="49.7109375" style="35" customWidth="1"/>
    <col min="3336" max="3336" width="13.140625" style="35" customWidth="1"/>
    <col min="3337" max="3337" width="9.140625" style="35"/>
    <col min="3338" max="3338" width="17.7109375" style="35" customWidth="1"/>
    <col min="3339" max="3589" width="9.140625" style="35"/>
    <col min="3590" max="3590" width="15.140625" style="35" customWidth="1"/>
    <col min="3591" max="3591" width="49.7109375" style="35" customWidth="1"/>
    <col min="3592" max="3592" width="13.140625" style="35" customWidth="1"/>
    <col min="3593" max="3593" width="9.140625" style="35"/>
    <col min="3594" max="3594" width="17.7109375" style="35" customWidth="1"/>
    <col min="3595" max="3845" width="9.140625" style="35"/>
    <col min="3846" max="3846" width="15.140625" style="35" customWidth="1"/>
    <col min="3847" max="3847" width="49.7109375" style="35" customWidth="1"/>
    <col min="3848" max="3848" width="13.140625" style="35" customWidth="1"/>
    <col min="3849" max="3849" width="9.140625" style="35"/>
    <col min="3850" max="3850" width="17.7109375" style="35" customWidth="1"/>
    <col min="3851" max="4101" width="9.140625" style="35"/>
    <col min="4102" max="4102" width="15.140625" style="35" customWidth="1"/>
    <col min="4103" max="4103" width="49.7109375" style="35" customWidth="1"/>
    <col min="4104" max="4104" width="13.140625" style="35" customWidth="1"/>
    <col min="4105" max="4105" width="9.140625" style="35"/>
    <col min="4106" max="4106" width="17.7109375" style="35" customWidth="1"/>
    <col min="4107" max="4357" width="9.140625" style="35"/>
    <col min="4358" max="4358" width="15.140625" style="35" customWidth="1"/>
    <col min="4359" max="4359" width="49.7109375" style="35" customWidth="1"/>
    <col min="4360" max="4360" width="13.140625" style="35" customWidth="1"/>
    <col min="4361" max="4361" width="9.140625" style="35"/>
    <col min="4362" max="4362" width="17.7109375" style="35" customWidth="1"/>
    <col min="4363" max="4613" width="9.140625" style="35"/>
    <col min="4614" max="4614" width="15.140625" style="35" customWidth="1"/>
    <col min="4615" max="4615" width="49.7109375" style="35" customWidth="1"/>
    <col min="4616" max="4616" width="13.140625" style="35" customWidth="1"/>
    <col min="4617" max="4617" width="9.140625" style="35"/>
    <col min="4618" max="4618" width="17.7109375" style="35" customWidth="1"/>
    <col min="4619" max="4869" width="9.140625" style="35"/>
    <col min="4870" max="4870" width="15.140625" style="35" customWidth="1"/>
    <col min="4871" max="4871" width="49.7109375" style="35" customWidth="1"/>
    <col min="4872" max="4872" width="13.140625" style="35" customWidth="1"/>
    <col min="4873" max="4873" width="9.140625" style="35"/>
    <col min="4874" max="4874" width="17.7109375" style="35" customWidth="1"/>
    <col min="4875" max="5125" width="9.140625" style="35"/>
    <col min="5126" max="5126" width="15.140625" style="35" customWidth="1"/>
    <col min="5127" max="5127" width="49.7109375" style="35" customWidth="1"/>
    <col min="5128" max="5128" width="13.140625" style="35" customWidth="1"/>
    <col min="5129" max="5129" width="9.140625" style="35"/>
    <col min="5130" max="5130" width="17.7109375" style="35" customWidth="1"/>
    <col min="5131" max="5381" width="9.140625" style="35"/>
    <col min="5382" max="5382" width="15.140625" style="35" customWidth="1"/>
    <col min="5383" max="5383" width="49.7109375" style="35" customWidth="1"/>
    <col min="5384" max="5384" width="13.140625" style="35" customWidth="1"/>
    <col min="5385" max="5385" width="9.140625" style="35"/>
    <col min="5386" max="5386" width="17.7109375" style="35" customWidth="1"/>
    <col min="5387" max="5637" width="9.140625" style="35"/>
    <col min="5638" max="5638" width="15.140625" style="35" customWidth="1"/>
    <col min="5639" max="5639" width="49.7109375" style="35" customWidth="1"/>
    <col min="5640" max="5640" width="13.140625" style="35" customWidth="1"/>
    <col min="5641" max="5641" width="9.140625" style="35"/>
    <col min="5642" max="5642" width="17.7109375" style="35" customWidth="1"/>
    <col min="5643" max="5893" width="9.140625" style="35"/>
    <col min="5894" max="5894" width="15.140625" style="35" customWidth="1"/>
    <col min="5895" max="5895" width="49.7109375" style="35" customWidth="1"/>
    <col min="5896" max="5896" width="13.140625" style="35" customWidth="1"/>
    <col min="5897" max="5897" width="9.140625" style="35"/>
    <col min="5898" max="5898" width="17.7109375" style="35" customWidth="1"/>
    <col min="5899" max="6149" width="9.140625" style="35"/>
    <col min="6150" max="6150" width="15.140625" style="35" customWidth="1"/>
    <col min="6151" max="6151" width="49.7109375" style="35" customWidth="1"/>
    <col min="6152" max="6152" width="13.140625" style="35" customWidth="1"/>
    <col min="6153" max="6153" width="9.140625" style="35"/>
    <col min="6154" max="6154" width="17.7109375" style="35" customWidth="1"/>
    <col min="6155" max="6405" width="9.140625" style="35"/>
    <col min="6406" max="6406" width="15.140625" style="35" customWidth="1"/>
    <col min="6407" max="6407" width="49.7109375" style="35" customWidth="1"/>
    <col min="6408" max="6408" width="13.140625" style="35" customWidth="1"/>
    <col min="6409" max="6409" width="9.140625" style="35"/>
    <col min="6410" max="6410" width="17.7109375" style="35" customWidth="1"/>
    <col min="6411" max="6661" width="9.140625" style="35"/>
    <col min="6662" max="6662" width="15.140625" style="35" customWidth="1"/>
    <col min="6663" max="6663" width="49.7109375" style="35" customWidth="1"/>
    <col min="6664" max="6664" width="13.140625" style="35" customWidth="1"/>
    <col min="6665" max="6665" width="9.140625" style="35"/>
    <col min="6666" max="6666" width="17.7109375" style="35" customWidth="1"/>
    <col min="6667" max="6917" width="9.140625" style="35"/>
    <col min="6918" max="6918" width="15.140625" style="35" customWidth="1"/>
    <col min="6919" max="6919" width="49.7109375" style="35" customWidth="1"/>
    <col min="6920" max="6920" width="13.140625" style="35" customWidth="1"/>
    <col min="6921" max="6921" width="9.140625" style="35"/>
    <col min="6922" max="6922" width="17.7109375" style="35" customWidth="1"/>
    <col min="6923" max="7173" width="9.140625" style="35"/>
    <col min="7174" max="7174" width="15.140625" style="35" customWidth="1"/>
    <col min="7175" max="7175" width="49.7109375" style="35" customWidth="1"/>
    <col min="7176" max="7176" width="13.140625" style="35" customWidth="1"/>
    <col min="7177" max="7177" width="9.140625" style="35"/>
    <col min="7178" max="7178" width="17.7109375" style="35" customWidth="1"/>
    <col min="7179" max="7429" width="9.140625" style="35"/>
    <col min="7430" max="7430" width="15.140625" style="35" customWidth="1"/>
    <col min="7431" max="7431" width="49.7109375" style="35" customWidth="1"/>
    <col min="7432" max="7432" width="13.140625" style="35" customWidth="1"/>
    <col min="7433" max="7433" width="9.140625" style="35"/>
    <col min="7434" max="7434" width="17.7109375" style="35" customWidth="1"/>
    <col min="7435" max="7685" width="9.140625" style="35"/>
    <col min="7686" max="7686" width="15.140625" style="35" customWidth="1"/>
    <col min="7687" max="7687" width="49.7109375" style="35" customWidth="1"/>
    <col min="7688" max="7688" width="13.140625" style="35" customWidth="1"/>
    <col min="7689" max="7689" width="9.140625" style="35"/>
    <col min="7690" max="7690" width="17.7109375" style="35" customWidth="1"/>
    <col min="7691" max="7941" width="9.140625" style="35"/>
    <col min="7942" max="7942" width="15.140625" style="35" customWidth="1"/>
    <col min="7943" max="7943" width="49.7109375" style="35" customWidth="1"/>
    <col min="7944" max="7944" width="13.140625" style="35" customWidth="1"/>
    <col min="7945" max="7945" width="9.140625" style="35"/>
    <col min="7946" max="7946" width="17.7109375" style="35" customWidth="1"/>
    <col min="7947" max="8197" width="9.140625" style="35"/>
    <col min="8198" max="8198" width="15.140625" style="35" customWidth="1"/>
    <col min="8199" max="8199" width="49.7109375" style="35" customWidth="1"/>
    <col min="8200" max="8200" width="13.140625" style="35" customWidth="1"/>
    <col min="8201" max="8201" width="9.140625" style="35"/>
    <col min="8202" max="8202" width="17.7109375" style="35" customWidth="1"/>
    <col min="8203" max="8453" width="9.140625" style="35"/>
    <col min="8454" max="8454" width="15.140625" style="35" customWidth="1"/>
    <col min="8455" max="8455" width="49.7109375" style="35" customWidth="1"/>
    <col min="8456" max="8456" width="13.140625" style="35" customWidth="1"/>
    <col min="8457" max="8457" width="9.140625" style="35"/>
    <col min="8458" max="8458" width="17.7109375" style="35" customWidth="1"/>
    <col min="8459" max="8709" width="9.140625" style="35"/>
    <col min="8710" max="8710" width="15.140625" style="35" customWidth="1"/>
    <col min="8711" max="8711" width="49.7109375" style="35" customWidth="1"/>
    <col min="8712" max="8712" width="13.140625" style="35" customWidth="1"/>
    <col min="8713" max="8713" width="9.140625" style="35"/>
    <col min="8714" max="8714" width="17.7109375" style="35" customWidth="1"/>
    <col min="8715" max="8965" width="9.140625" style="35"/>
    <col min="8966" max="8966" width="15.140625" style="35" customWidth="1"/>
    <col min="8967" max="8967" width="49.7109375" style="35" customWidth="1"/>
    <col min="8968" max="8968" width="13.140625" style="35" customWidth="1"/>
    <col min="8969" max="8969" width="9.140625" style="35"/>
    <col min="8970" max="8970" width="17.7109375" style="35" customWidth="1"/>
    <col min="8971" max="9221" width="9.140625" style="35"/>
    <col min="9222" max="9222" width="15.140625" style="35" customWidth="1"/>
    <col min="9223" max="9223" width="49.7109375" style="35" customWidth="1"/>
    <col min="9224" max="9224" width="13.140625" style="35" customWidth="1"/>
    <col min="9225" max="9225" width="9.140625" style="35"/>
    <col min="9226" max="9226" width="17.7109375" style="35" customWidth="1"/>
    <col min="9227" max="9477" width="9.140625" style="35"/>
    <col min="9478" max="9478" width="15.140625" style="35" customWidth="1"/>
    <col min="9479" max="9479" width="49.7109375" style="35" customWidth="1"/>
    <col min="9480" max="9480" width="13.140625" style="35" customWidth="1"/>
    <col min="9481" max="9481" width="9.140625" style="35"/>
    <col min="9482" max="9482" width="17.7109375" style="35" customWidth="1"/>
    <col min="9483" max="9733" width="9.140625" style="35"/>
    <col min="9734" max="9734" width="15.140625" style="35" customWidth="1"/>
    <col min="9735" max="9735" width="49.7109375" style="35" customWidth="1"/>
    <col min="9736" max="9736" width="13.140625" style="35" customWidth="1"/>
    <col min="9737" max="9737" width="9.140625" style="35"/>
    <col min="9738" max="9738" width="17.7109375" style="35" customWidth="1"/>
    <col min="9739" max="9989" width="9.140625" style="35"/>
    <col min="9990" max="9990" width="15.140625" style="35" customWidth="1"/>
    <col min="9991" max="9991" width="49.7109375" style="35" customWidth="1"/>
    <col min="9992" max="9992" width="13.140625" style="35" customWidth="1"/>
    <col min="9993" max="9993" width="9.140625" style="35"/>
    <col min="9994" max="9994" width="17.7109375" style="35" customWidth="1"/>
    <col min="9995" max="10245" width="9.140625" style="35"/>
    <col min="10246" max="10246" width="15.140625" style="35" customWidth="1"/>
    <col min="10247" max="10247" width="49.7109375" style="35" customWidth="1"/>
    <col min="10248" max="10248" width="13.140625" style="35" customWidth="1"/>
    <col min="10249" max="10249" width="9.140625" style="35"/>
    <col min="10250" max="10250" width="17.7109375" style="35" customWidth="1"/>
    <col min="10251" max="10501" width="9.140625" style="35"/>
    <col min="10502" max="10502" width="15.140625" style="35" customWidth="1"/>
    <col min="10503" max="10503" width="49.7109375" style="35" customWidth="1"/>
    <col min="10504" max="10504" width="13.140625" style="35" customWidth="1"/>
    <col min="10505" max="10505" width="9.140625" style="35"/>
    <col min="10506" max="10506" width="17.7109375" style="35" customWidth="1"/>
    <col min="10507" max="10757" width="9.140625" style="35"/>
    <col min="10758" max="10758" width="15.140625" style="35" customWidth="1"/>
    <col min="10759" max="10759" width="49.7109375" style="35" customWidth="1"/>
    <col min="10760" max="10760" width="13.140625" style="35" customWidth="1"/>
    <col min="10761" max="10761" width="9.140625" style="35"/>
    <col min="10762" max="10762" width="17.7109375" style="35" customWidth="1"/>
    <col min="10763" max="11013" width="9.140625" style="35"/>
    <col min="11014" max="11014" width="15.140625" style="35" customWidth="1"/>
    <col min="11015" max="11015" width="49.7109375" style="35" customWidth="1"/>
    <col min="11016" max="11016" width="13.140625" style="35" customWidth="1"/>
    <col min="11017" max="11017" width="9.140625" style="35"/>
    <col min="11018" max="11018" width="17.7109375" style="35" customWidth="1"/>
    <col min="11019" max="11269" width="9.140625" style="35"/>
    <col min="11270" max="11270" width="15.140625" style="35" customWidth="1"/>
    <col min="11271" max="11271" width="49.7109375" style="35" customWidth="1"/>
    <col min="11272" max="11272" width="13.140625" style="35" customWidth="1"/>
    <col min="11273" max="11273" width="9.140625" style="35"/>
    <col min="11274" max="11274" width="17.7109375" style="35" customWidth="1"/>
    <col min="11275" max="11525" width="9.140625" style="35"/>
    <col min="11526" max="11526" width="15.140625" style="35" customWidth="1"/>
    <col min="11527" max="11527" width="49.7109375" style="35" customWidth="1"/>
    <col min="11528" max="11528" width="13.140625" style="35" customWidth="1"/>
    <col min="11529" max="11529" width="9.140625" style="35"/>
    <col min="11530" max="11530" width="17.7109375" style="35" customWidth="1"/>
    <col min="11531" max="11781" width="9.140625" style="35"/>
    <col min="11782" max="11782" width="15.140625" style="35" customWidth="1"/>
    <col min="11783" max="11783" width="49.7109375" style="35" customWidth="1"/>
    <col min="11784" max="11784" width="13.140625" style="35" customWidth="1"/>
    <col min="11785" max="11785" width="9.140625" style="35"/>
    <col min="11786" max="11786" width="17.7109375" style="35" customWidth="1"/>
    <col min="11787" max="12037" width="9.140625" style="35"/>
    <col min="12038" max="12038" width="15.140625" style="35" customWidth="1"/>
    <col min="12039" max="12039" width="49.7109375" style="35" customWidth="1"/>
    <col min="12040" max="12040" width="13.140625" style="35" customWidth="1"/>
    <col min="12041" max="12041" width="9.140625" style="35"/>
    <col min="12042" max="12042" width="17.7109375" style="35" customWidth="1"/>
    <col min="12043" max="12293" width="9.140625" style="35"/>
    <col min="12294" max="12294" width="15.140625" style="35" customWidth="1"/>
    <col min="12295" max="12295" width="49.7109375" style="35" customWidth="1"/>
    <col min="12296" max="12296" width="13.140625" style="35" customWidth="1"/>
    <col min="12297" max="12297" width="9.140625" style="35"/>
    <col min="12298" max="12298" width="17.7109375" style="35" customWidth="1"/>
    <col min="12299" max="12549" width="9.140625" style="35"/>
    <col min="12550" max="12550" width="15.140625" style="35" customWidth="1"/>
    <col min="12551" max="12551" width="49.7109375" style="35" customWidth="1"/>
    <col min="12552" max="12552" width="13.140625" style="35" customWidth="1"/>
    <col min="12553" max="12553" width="9.140625" style="35"/>
    <col min="12554" max="12554" width="17.7109375" style="35" customWidth="1"/>
    <col min="12555" max="12805" width="9.140625" style="35"/>
    <col min="12806" max="12806" width="15.140625" style="35" customWidth="1"/>
    <col min="12807" max="12807" width="49.7109375" style="35" customWidth="1"/>
    <col min="12808" max="12808" width="13.140625" style="35" customWidth="1"/>
    <col min="12809" max="12809" width="9.140625" style="35"/>
    <col min="12810" max="12810" width="17.7109375" style="35" customWidth="1"/>
    <col min="12811" max="13061" width="9.140625" style="35"/>
    <col min="13062" max="13062" width="15.140625" style="35" customWidth="1"/>
    <col min="13063" max="13063" width="49.7109375" style="35" customWidth="1"/>
    <col min="13064" max="13064" width="13.140625" style="35" customWidth="1"/>
    <col min="13065" max="13065" width="9.140625" style="35"/>
    <col min="13066" max="13066" width="17.7109375" style="35" customWidth="1"/>
    <col min="13067" max="13317" width="9.140625" style="35"/>
    <col min="13318" max="13318" width="15.140625" style="35" customWidth="1"/>
    <col min="13319" max="13319" width="49.7109375" style="35" customWidth="1"/>
    <col min="13320" max="13320" width="13.140625" style="35" customWidth="1"/>
    <col min="13321" max="13321" width="9.140625" style="35"/>
    <col min="13322" max="13322" width="17.7109375" style="35" customWidth="1"/>
    <col min="13323" max="13573" width="9.140625" style="35"/>
    <col min="13574" max="13574" width="15.140625" style="35" customWidth="1"/>
    <col min="13575" max="13575" width="49.7109375" style="35" customWidth="1"/>
    <col min="13576" max="13576" width="13.140625" style="35" customWidth="1"/>
    <col min="13577" max="13577" width="9.140625" style="35"/>
    <col min="13578" max="13578" width="17.7109375" style="35" customWidth="1"/>
    <col min="13579" max="13829" width="9.140625" style="35"/>
    <col min="13830" max="13830" width="15.140625" style="35" customWidth="1"/>
    <col min="13831" max="13831" width="49.7109375" style="35" customWidth="1"/>
    <col min="13832" max="13832" width="13.140625" style="35" customWidth="1"/>
    <col min="13833" max="13833" width="9.140625" style="35"/>
    <col min="13834" max="13834" width="17.7109375" style="35" customWidth="1"/>
    <col min="13835" max="14085" width="9.140625" style="35"/>
    <col min="14086" max="14086" width="15.140625" style="35" customWidth="1"/>
    <col min="14087" max="14087" width="49.7109375" style="35" customWidth="1"/>
    <col min="14088" max="14088" width="13.140625" style="35" customWidth="1"/>
    <col min="14089" max="14089" width="9.140625" style="35"/>
    <col min="14090" max="14090" width="17.7109375" style="35" customWidth="1"/>
    <col min="14091" max="14341" width="9.140625" style="35"/>
    <col min="14342" max="14342" width="15.140625" style="35" customWidth="1"/>
    <col min="14343" max="14343" width="49.7109375" style="35" customWidth="1"/>
    <col min="14344" max="14344" width="13.140625" style="35" customWidth="1"/>
    <col min="14345" max="14345" width="9.140625" style="35"/>
    <col min="14346" max="14346" width="17.7109375" style="35" customWidth="1"/>
    <col min="14347" max="14597" width="9.140625" style="35"/>
    <col min="14598" max="14598" width="15.140625" style="35" customWidth="1"/>
    <col min="14599" max="14599" width="49.7109375" style="35" customWidth="1"/>
    <col min="14600" max="14600" width="13.140625" style="35" customWidth="1"/>
    <col min="14601" max="14601" width="9.140625" style="35"/>
    <col min="14602" max="14602" width="17.7109375" style="35" customWidth="1"/>
    <col min="14603" max="14853" width="9.140625" style="35"/>
    <col min="14854" max="14854" width="15.140625" style="35" customWidth="1"/>
    <col min="14855" max="14855" width="49.7109375" style="35" customWidth="1"/>
    <col min="14856" max="14856" width="13.140625" style="35" customWidth="1"/>
    <col min="14857" max="14857" width="9.140625" style="35"/>
    <col min="14858" max="14858" width="17.7109375" style="35" customWidth="1"/>
    <col min="14859" max="15109" width="9.140625" style="35"/>
    <col min="15110" max="15110" width="15.140625" style="35" customWidth="1"/>
    <col min="15111" max="15111" width="49.7109375" style="35" customWidth="1"/>
    <col min="15112" max="15112" width="13.140625" style="35" customWidth="1"/>
    <col min="15113" max="15113" width="9.140625" style="35"/>
    <col min="15114" max="15114" width="17.7109375" style="35" customWidth="1"/>
    <col min="15115" max="15365" width="9.140625" style="35"/>
    <col min="15366" max="15366" width="15.140625" style="35" customWidth="1"/>
    <col min="15367" max="15367" width="49.7109375" style="35" customWidth="1"/>
    <col min="15368" max="15368" width="13.140625" style="35" customWidth="1"/>
    <col min="15369" max="15369" width="9.140625" style="35"/>
    <col min="15370" max="15370" width="17.7109375" style="35" customWidth="1"/>
    <col min="15371" max="15621" width="9.140625" style="35"/>
    <col min="15622" max="15622" width="15.140625" style="35" customWidth="1"/>
    <col min="15623" max="15623" width="49.7109375" style="35" customWidth="1"/>
    <col min="15624" max="15624" width="13.140625" style="35" customWidth="1"/>
    <col min="15625" max="15625" width="9.140625" style="35"/>
    <col min="15626" max="15626" width="17.7109375" style="35" customWidth="1"/>
    <col min="15627" max="15877" width="9.140625" style="35"/>
    <col min="15878" max="15878" width="15.140625" style="35" customWidth="1"/>
    <col min="15879" max="15879" width="49.7109375" style="35" customWidth="1"/>
    <col min="15880" max="15880" width="13.140625" style="35" customWidth="1"/>
    <col min="15881" max="15881" width="9.140625" style="35"/>
    <col min="15882" max="15882" width="17.7109375" style="35" customWidth="1"/>
    <col min="15883" max="16133" width="9.140625" style="35"/>
    <col min="16134" max="16134" width="15.140625" style="35" customWidth="1"/>
    <col min="16135" max="16135" width="49.7109375" style="35" customWidth="1"/>
    <col min="16136" max="16136" width="13.140625" style="35" customWidth="1"/>
    <col min="16137" max="16137" width="9.140625" style="35"/>
    <col min="16138" max="16138" width="17.7109375" style="35" customWidth="1"/>
    <col min="16139" max="16384" width="9.140625" style="35"/>
  </cols>
  <sheetData>
    <row r="1" spans="1:10" ht="15">
      <c r="A1" s="134" t="s">
        <v>79</v>
      </c>
      <c r="B1" s="135"/>
      <c r="D1" s="122"/>
      <c r="E1" s="123" t="s">
        <v>1264</v>
      </c>
      <c r="F1" s="124"/>
      <c r="G1" s="125"/>
      <c r="H1" s="122"/>
      <c r="I1" s="122"/>
      <c r="J1" s="122"/>
    </row>
    <row r="2" spans="1:10">
      <c r="A2" s="135" t="s">
        <v>82</v>
      </c>
      <c r="B2" s="136">
        <v>100</v>
      </c>
      <c r="D2" s="120" t="s">
        <v>1217</v>
      </c>
      <c r="E2" s="86" t="s">
        <v>1235</v>
      </c>
    </row>
    <row r="3" spans="1:10">
      <c r="A3" s="135" t="s">
        <v>85</v>
      </c>
      <c r="B3" s="136">
        <v>80</v>
      </c>
      <c r="D3" s="120" t="s">
        <v>1218</v>
      </c>
      <c r="E3" s="21" t="s">
        <v>1232</v>
      </c>
    </row>
    <row r="4" spans="1:10">
      <c r="A4" s="135" t="s">
        <v>87</v>
      </c>
      <c r="B4" s="136">
        <v>90</v>
      </c>
      <c r="D4" s="120" t="s">
        <v>1219</v>
      </c>
      <c r="E4" s="21" t="s">
        <v>1265</v>
      </c>
    </row>
    <row r="5" spans="1:10">
      <c r="A5" s="130"/>
      <c r="B5" s="131"/>
      <c r="D5" s="120" t="s">
        <v>1221</v>
      </c>
      <c r="E5" s="21" t="s">
        <v>1266</v>
      </c>
    </row>
    <row r="6" spans="1:10">
      <c r="A6" s="130"/>
      <c r="B6" s="131"/>
      <c r="D6" s="120" t="s">
        <v>1234</v>
      </c>
      <c r="E6" s="21" t="s">
        <v>1267</v>
      </c>
    </row>
    <row r="7" spans="1:10">
      <c r="A7" s="130"/>
      <c r="B7" s="131"/>
      <c r="D7" s="120" t="s">
        <v>1240</v>
      </c>
      <c r="E7" s="21" t="s">
        <v>1269</v>
      </c>
    </row>
    <row r="8" spans="1:10">
      <c r="A8" s="130"/>
      <c r="B8" s="131"/>
      <c r="D8" s="120" t="s">
        <v>1246</v>
      </c>
      <c r="E8" s="21" t="s">
        <v>1268</v>
      </c>
    </row>
    <row r="9" spans="1:10" ht="28.5" customHeight="1">
      <c r="D9" s="126" t="s">
        <v>76</v>
      </c>
      <c r="E9" s="126" t="s">
        <v>77</v>
      </c>
      <c r="F9" s="127" t="s">
        <v>6</v>
      </c>
      <c r="G9" s="128" t="s">
        <v>78</v>
      </c>
      <c r="H9" s="128" t="s">
        <v>1208</v>
      </c>
      <c r="I9" s="129" t="s">
        <v>1206</v>
      </c>
      <c r="J9" s="129" t="s">
        <v>1207</v>
      </c>
    </row>
    <row r="10" spans="1:10">
      <c r="D10" s="47" t="s">
        <v>80</v>
      </c>
      <c r="E10" s="47" t="s">
        <v>81</v>
      </c>
      <c r="F10" s="47">
        <v>4</v>
      </c>
      <c r="G10" s="47">
        <v>16.55</v>
      </c>
      <c r="H10" s="137"/>
      <c r="I10" s="137"/>
      <c r="J10" s="137"/>
    </row>
    <row r="11" spans="1:10">
      <c r="D11" s="47" t="s">
        <v>83</v>
      </c>
      <c r="E11" s="47" t="s">
        <v>84</v>
      </c>
      <c r="F11" s="47">
        <v>3</v>
      </c>
      <c r="G11" s="47">
        <v>17.350000000000001</v>
      </c>
      <c r="H11" s="137"/>
      <c r="I11" s="137"/>
      <c r="J11" s="137"/>
    </row>
    <row r="12" spans="1:10" ht="14.25" customHeight="1">
      <c r="D12" s="47" t="s">
        <v>80</v>
      </c>
      <c r="E12" s="47" t="s">
        <v>86</v>
      </c>
      <c r="F12" s="47">
        <v>11</v>
      </c>
      <c r="G12" s="47">
        <v>24.78</v>
      </c>
      <c r="H12" s="137"/>
      <c r="I12" s="137"/>
      <c r="J12" s="137"/>
    </row>
    <row r="13" spans="1:10">
      <c r="D13" s="47" t="s">
        <v>83</v>
      </c>
      <c r="E13" s="47" t="s">
        <v>88</v>
      </c>
      <c r="F13" s="47">
        <v>2</v>
      </c>
      <c r="G13" s="47">
        <v>27.46</v>
      </c>
      <c r="H13" s="137"/>
      <c r="I13" s="137"/>
      <c r="J13" s="137"/>
    </row>
    <row r="14" spans="1:10">
      <c r="D14" s="47" t="s">
        <v>83</v>
      </c>
      <c r="E14" s="47" t="s">
        <v>89</v>
      </c>
      <c r="F14" s="47">
        <v>5</v>
      </c>
      <c r="G14" s="47">
        <v>25.54</v>
      </c>
      <c r="H14" s="137"/>
      <c r="I14" s="137"/>
      <c r="J14" s="137"/>
    </row>
    <row r="15" spans="1:10">
      <c r="D15" s="47" t="s">
        <v>83</v>
      </c>
      <c r="E15" s="47" t="s">
        <v>90</v>
      </c>
      <c r="F15" s="47">
        <v>8</v>
      </c>
      <c r="G15" s="47">
        <v>26.7</v>
      </c>
      <c r="H15" s="137"/>
      <c r="I15" s="137"/>
      <c r="J15" s="137"/>
    </row>
    <row r="16" spans="1:10">
      <c r="D16" s="47" t="s">
        <v>91</v>
      </c>
      <c r="E16" s="47" t="s">
        <v>92</v>
      </c>
      <c r="F16" s="47">
        <v>9</v>
      </c>
      <c r="G16" s="47">
        <v>6.02</v>
      </c>
      <c r="H16" s="137"/>
      <c r="I16" s="137"/>
      <c r="J16" s="137"/>
    </row>
    <row r="17" spans="1:10">
      <c r="D17" s="47" t="s">
        <v>93</v>
      </c>
      <c r="E17" s="47" t="s">
        <v>94</v>
      </c>
      <c r="F17" s="47">
        <v>10</v>
      </c>
      <c r="G17" s="47">
        <v>3.41</v>
      </c>
      <c r="H17" s="137"/>
      <c r="I17" s="137"/>
      <c r="J17" s="137"/>
    </row>
    <row r="18" spans="1:10">
      <c r="D18" s="47" t="s">
        <v>95</v>
      </c>
      <c r="E18" s="47" t="s">
        <v>96</v>
      </c>
      <c r="F18" s="47">
        <v>4</v>
      </c>
      <c r="G18" s="47">
        <v>5.0599999999999996</v>
      </c>
      <c r="H18" s="137"/>
      <c r="I18" s="137"/>
      <c r="J18" s="137"/>
    </row>
    <row r="19" spans="1:10" ht="12.75" customHeight="1">
      <c r="A19" s="132"/>
      <c r="B19" s="132"/>
      <c r="D19" s="47" t="s">
        <v>95</v>
      </c>
      <c r="E19" s="47" t="s">
        <v>97</v>
      </c>
      <c r="F19" s="47">
        <v>10</v>
      </c>
      <c r="G19" s="47">
        <v>5.0599999999999996</v>
      </c>
      <c r="H19" s="137"/>
      <c r="I19" s="137"/>
      <c r="J19" s="137"/>
    </row>
    <row r="20" spans="1:10" ht="12.75" customHeight="1">
      <c r="A20" s="132"/>
      <c r="B20" s="132"/>
      <c r="D20" s="47" t="s">
        <v>93</v>
      </c>
      <c r="E20" s="47" t="s">
        <v>98</v>
      </c>
      <c r="F20" s="47">
        <v>7</v>
      </c>
      <c r="G20" s="47">
        <v>5.0599999999999996</v>
      </c>
      <c r="H20" s="137"/>
      <c r="I20" s="137"/>
      <c r="J20" s="137"/>
    </row>
    <row r="21" spans="1:10" ht="12.75" customHeight="1">
      <c r="A21" s="132"/>
      <c r="B21" s="132"/>
      <c r="D21" s="47" t="s">
        <v>93</v>
      </c>
      <c r="E21" s="47" t="s">
        <v>99</v>
      </c>
      <c r="F21" s="47">
        <v>10</v>
      </c>
      <c r="G21" s="47">
        <v>3.04</v>
      </c>
      <c r="H21" s="137"/>
      <c r="I21" s="137"/>
      <c r="J21" s="137"/>
    </row>
    <row r="22" spans="1:10" ht="12.75" customHeight="1">
      <c r="A22" s="132"/>
      <c r="B22" s="132"/>
      <c r="D22" s="47" t="s">
        <v>93</v>
      </c>
      <c r="E22" s="47" t="s">
        <v>100</v>
      </c>
      <c r="F22" s="47">
        <v>8</v>
      </c>
      <c r="G22" s="47">
        <v>4.55</v>
      </c>
      <c r="H22" s="137"/>
      <c r="I22" s="137"/>
      <c r="J22" s="137"/>
    </row>
    <row r="23" spans="1:10" ht="12.75" customHeight="1">
      <c r="A23" s="132"/>
      <c r="B23" s="132"/>
      <c r="D23" s="47" t="s">
        <v>93</v>
      </c>
      <c r="E23" s="47" t="s">
        <v>101</v>
      </c>
      <c r="F23" s="47">
        <v>3</v>
      </c>
      <c r="G23" s="47">
        <v>4.5599999999999996</v>
      </c>
      <c r="H23" s="137"/>
      <c r="I23" s="137"/>
      <c r="J23" s="137"/>
    </row>
    <row r="24" spans="1:10" ht="12.75" customHeight="1">
      <c r="A24" s="132"/>
      <c r="B24" s="132"/>
      <c r="D24" s="47" t="s">
        <v>93</v>
      </c>
      <c r="E24" s="47" t="s">
        <v>102</v>
      </c>
      <c r="F24" s="47">
        <v>3</v>
      </c>
      <c r="G24" s="47">
        <v>27.32</v>
      </c>
      <c r="H24" s="137"/>
      <c r="I24" s="137"/>
      <c r="J24" s="137"/>
    </row>
    <row r="25" spans="1:10" ht="12.75" customHeight="1">
      <c r="A25" s="132"/>
      <c r="B25" s="132"/>
      <c r="D25" s="47" t="s">
        <v>93</v>
      </c>
      <c r="E25" s="47" t="s">
        <v>103</v>
      </c>
      <c r="F25" s="47">
        <v>7</v>
      </c>
      <c r="G25" s="47">
        <v>26.31</v>
      </c>
      <c r="H25" s="137"/>
      <c r="I25" s="137"/>
      <c r="J25" s="137"/>
    </row>
    <row r="26" spans="1:10" ht="12.75" customHeight="1">
      <c r="A26" s="132"/>
      <c r="B26" s="132"/>
      <c r="D26" s="47" t="s">
        <v>93</v>
      </c>
      <c r="E26" s="47" t="s">
        <v>104</v>
      </c>
      <c r="F26" s="47">
        <v>2</v>
      </c>
      <c r="G26" s="47">
        <v>9.11</v>
      </c>
      <c r="H26" s="137"/>
      <c r="I26" s="137"/>
      <c r="J26" s="137"/>
    </row>
    <row r="27" spans="1:10" ht="12.75" customHeight="1">
      <c r="A27" s="132"/>
      <c r="B27" s="132"/>
      <c r="D27" s="47" t="s">
        <v>93</v>
      </c>
      <c r="E27" s="47" t="s">
        <v>105</v>
      </c>
      <c r="F27" s="47">
        <v>11</v>
      </c>
      <c r="G27" s="47">
        <v>5.0599999999999996</v>
      </c>
      <c r="H27" s="137"/>
      <c r="I27" s="137"/>
      <c r="J27" s="137"/>
    </row>
    <row r="28" spans="1:10" ht="12.75" customHeight="1">
      <c r="A28" s="132"/>
      <c r="B28" s="132"/>
      <c r="D28" s="47" t="s">
        <v>93</v>
      </c>
      <c r="E28" s="47" t="s">
        <v>106</v>
      </c>
      <c r="F28" s="47">
        <v>4</v>
      </c>
      <c r="G28" s="47">
        <v>7.08</v>
      </c>
      <c r="H28" s="137"/>
      <c r="I28" s="137"/>
      <c r="J28" s="137"/>
    </row>
    <row r="29" spans="1:10" ht="12.75" customHeight="1">
      <c r="A29" s="132"/>
      <c r="B29" s="132"/>
      <c r="D29" s="47" t="s">
        <v>93</v>
      </c>
      <c r="E29" s="47" t="s">
        <v>107</v>
      </c>
      <c r="F29" s="47">
        <v>4</v>
      </c>
      <c r="G29" s="47">
        <v>5.0599999999999996</v>
      </c>
      <c r="H29" s="137"/>
      <c r="I29" s="137"/>
      <c r="J29" s="137"/>
    </row>
    <row r="30" spans="1:10" ht="12.75" customHeight="1">
      <c r="A30" s="132"/>
      <c r="B30" s="132"/>
      <c r="D30" s="47" t="s">
        <v>93</v>
      </c>
      <c r="E30" s="47" t="s">
        <v>108</v>
      </c>
      <c r="F30" s="47">
        <v>8</v>
      </c>
      <c r="G30" s="47">
        <v>41.49</v>
      </c>
      <c r="H30" s="137"/>
      <c r="I30" s="137"/>
      <c r="J30" s="137"/>
    </row>
    <row r="31" spans="1:10">
      <c r="D31" s="47" t="s">
        <v>93</v>
      </c>
      <c r="E31" s="47" t="s">
        <v>109</v>
      </c>
      <c r="F31" s="47">
        <v>2</v>
      </c>
      <c r="G31" s="47">
        <v>4.05</v>
      </c>
      <c r="H31" s="137"/>
      <c r="I31" s="137"/>
      <c r="J31" s="137"/>
    </row>
    <row r="32" spans="1:10" ht="12.75" customHeight="1">
      <c r="A32" s="133"/>
      <c r="B32" s="133"/>
      <c r="D32" s="47" t="s">
        <v>93</v>
      </c>
      <c r="E32" s="47" t="s">
        <v>110</v>
      </c>
      <c r="F32" s="47">
        <v>10</v>
      </c>
      <c r="G32" s="47">
        <v>5.0599999999999996</v>
      </c>
      <c r="H32" s="137"/>
      <c r="I32" s="137"/>
      <c r="J32" s="137"/>
    </row>
    <row r="33" spans="1:10">
      <c r="A33" s="133"/>
      <c r="B33" s="133"/>
      <c r="D33" s="47" t="s">
        <v>93</v>
      </c>
      <c r="E33" s="47" t="s">
        <v>111</v>
      </c>
      <c r="F33" s="47">
        <v>6</v>
      </c>
      <c r="G33" s="47">
        <v>4.05</v>
      </c>
      <c r="H33" s="137"/>
      <c r="I33" s="137"/>
      <c r="J33" s="137"/>
    </row>
    <row r="34" spans="1:10">
      <c r="A34" s="133"/>
      <c r="B34" s="133"/>
      <c r="D34" s="47" t="s">
        <v>93</v>
      </c>
      <c r="E34" s="47" t="s">
        <v>112</v>
      </c>
      <c r="F34" s="47">
        <v>8</v>
      </c>
      <c r="G34" s="47">
        <v>6.58</v>
      </c>
      <c r="H34" s="137"/>
      <c r="I34" s="137"/>
      <c r="J34" s="137"/>
    </row>
    <row r="35" spans="1:10">
      <c r="A35" s="133"/>
      <c r="B35" s="133"/>
      <c r="D35" s="47" t="s">
        <v>93</v>
      </c>
      <c r="E35" s="47" t="s">
        <v>113</v>
      </c>
      <c r="F35" s="47">
        <v>6</v>
      </c>
      <c r="G35" s="47">
        <v>6.07</v>
      </c>
      <c r="H35" s="137"/>
      <c r="I35" s="137"/>
      <c r="J35" s="137"/>
    </row>
    <row r="36" spans="1:10">
      <c r="A36" s="133"/>
      <c r="B36" s="133"/>
      <c r="D36" s="47" t="s">
        <v>93</v>
      </c>
      <c r="E36" s="47" t="s">
        <v>114</v>
      </c>
      <c r="F36" s="47">
        <v>7</v>
      </c>
      <c r="G36" s="47">
        <v>4.55</v>
      </c>
      <c r="H36" s="137"/>
      <c r="I36" s="137"/>
      <c r="J36" s="137"/>
    </row>
    <row r="37" spans="1:10">
      <c r="A37" s="133"/>
      <c r="B37" s="133"/>
      <c r="D37" s="47" t="s">
        <v>93</v>
      </c>
      <c r="E37" s="47" t="s">
        <v>115</v>
      </c>
      <c r="F37" s="47">
        <v>6</v>
      </c>
      <c r="G37" s="47">
        <v>0.65</v>
      </c>
      <c r="H37" s="137"/>
      <c r="I37" s="137"/>
      <c r="J37" s="137"/>
    </row>
    <row r="38" spans="1:10">
      <c r="A38" s="133"/>
      <c r="B38" s="133"/>
      <c r="D38" s="47" t="s">
        <v>93</v>
      </c>
      <c r="E38" s="47" t="s">
        <v>116</v>
      </c>
      <c r="F38" s="47">
        <v>10</v>
      </c>
      <c r="G38" s="47">
        <v>28.33</v>
      </c>
      <c r="H38" s="137"/>
      <c r="I38" s="137"/>
      <c r="J38" s="137"/>
    </row>
    <row r="39" spans="1:10">
      <c r="A39" s="133"/>
      <c r="B39" s="133"/>
      <c r="D39" s="47" t="s">
        <v>93</v>
      </c>
      <c r="E39" s="47" t="s">
        <v>117</v>
      </c>
      <c r="F39" s="47">
        <v>5</v>
      </c>
      <c r="G39" s="47">
        <v>28.33</v>
      </c>
      <c r="H39" s="137"/>
      <c r="I39" s="137"/>
      <c r="J39" s="137"/>
    </row>
    <row r="40" spans="1:10">
      <c r="A40" s="133"/>
      <c r="B40" s="133"/>
      <c r="D40" s="47" t="s">
        <v>118</v>
      </c>
      <c r="E40" s="47" t="s">
        <v>119</v>
      </c>
      <c r="F40" s="47">
        <v>3</v>
      </c>
      <c r="G40" s="47">
        <v>13.59</v>
      </c>
      <c r="H40" s="137"/>
      <c r="I40" s="137"/>
      <c r="J40" s="137"/>
    </row>
    <row r="41" spans="1:10">
      <c r="A41" s="133"/>
      <c r="B41" s="133"/>
      <c r="D41" s="47" t="s">
        <v>93</v>
      </c>
      <c r="E41" s="47" t="s">
        <v>120</v>
      </c>
      <c r="F41" s="47">
        <v>2</v>
      </c>
      <c r="G41" s="47">
        <v>28.33</v>
      </c>
      <c r="H41" s="137"/>
      <c r="I41" s="137"/>
      <c r="J41" s="137"/>
    </row>
    <row r="42" spans="1:10">
      <c r="D42" s="47" t="s">
        <v>93</v>
      </c>
      <c r="E42" s="47" t="s">
        <v>121</v>
      </c>
      <c r="F42" s="47">
        <v>4</v>
      </c>
      <c r="G42" s="47">
        <v>28.33</v>
      </c>
      <c r="H42" s="137"/>
      <c r="I42" s="137"/>
      <c r="J42" s="137"/>
    </row>
    <row r="43" spans="1:10">
      <c r="D43" s="47" t="s">
        <v>93</v>
      </c>
      <c r="E43" s="47" t="s">
        <v>122</v>
      </c>
      <c r="F43" s="47">
        <v>8</v>
      </c>
      <c r="G43" s="47">
        <v>32.28</v>
      </c>
      <c r="H43" s="137"/>
      <c r="I43" s="137"/>
      <c r="J43" s="137"/>
    </row>
    <row r="44" spans="1:10">
      <c r="D44" s="47" t="s">
        <v>93</v>
      </c>
      <c r="E44" s="47" t="s">
        <v>123</v>
      </c>
      <c r="F44" s="47">
        <v>8</v>
      </c>
      <c r="G44" s="47">
        <v>23.27</v>
      </c>
      <c r="H44" s="137"/>
      <c r="I44" s="137"/>
      <c r="J44" s="137"/>
    </row>
    <row r="45" spans="1:10">
      <c r="D45" s="47" t="s">
        <v>118</v>
      </c>
      <c r="E45" s="47" t="s">
        <v>124</v>
      </c>
      <c r="F45" s="47">
        <v>9</v>
      </c>
      <c r="G45" s="47">
        <v>15.64</v>
      </c>
      <c r="H45" s="137"/>
      <c r="I45" s="137"/>
      <c r="J45" s="137"/>
    </row>
    <row r="46" spans="1:10">
      <c r="D46" s="47" t="s">
        <v>118</v>
      </c>
      <c r="E46" s="47" t="s">
        <v>125</v>
      </c>
      <c r="F46" s="47">
        <v>4</v>
      </c>
      <c r="G46" s="47">
        <v>13.3</v>
      </c>
      <c r="H46" s="137"/>
      <c r="I46" s="137"/>
      <c r="J46" s="137"/>
    </row>
    <row r="47" spans="1:10">
      <c r="D47" s="47" t="s">
        <v>93</v>
      </c>
      <c r="E47" s="47" t="s">
        <v>126</v>
      </c>
      <c r="F47" s="47">
        <v>10</v>
      </c>
      <c r="G47" s="47">
        <v>4.05</v>
      </c>
      <c r="H47" s="137"/>
      <c r="I47" s="137"/>
      <c r="J47" s="137"/>
    </row>
    <row r="48" spans="1:10">
      <c r="D48" s="47" t="s">
        <v>93</v>
      </c>
      <c r="E48" s="47" t="s">
        <v>127</v>
      </c>
      <c r="F48" s="47">
        <v>3</v>
      </c>
      <c r="G48" s="47">
        <v>5.0599999999999996</v>
      </c>
      <c r="H48" s="137"/>
      <c r="I48" s="137"/>
      <c r="J48" s="137"/>
    </row>
    <row r="49" spans="4:10">
      <c r="D49" s="47" t="s">
        <v>93</v>
      </c>
      <c r="E49" s="47" t="s">
        <v>128</v>
      </c>
      <c r="F49" s="47">
        <v>6</v>
      </c>
      <c r="G49" s="47">
        <v>5.0599999999999996</v>
      </c>
      <c r="H49" s="137"/>
      <c r="I49" s="137"/>
      <c r="J49" s="137"/>
    </row>
    <row r="50" spans="4:10">
      <c r="D50" s="47" t="s">
        <v>93</v>
      </c>
      <c r="E50" s="47" t="s">
        <v>129</v>
      </c>
      <c r="F50" s="47">
        <v>5</v>
      </c>
      <c r="G50" s="47">
        <v>5.0599999999999996</v>
      </c>
      <c r="H50" s="137"/>
      <c r="I50" s="137"/>
      <c r="J50" s="137"/>
    </row>
    <row r="51" spans="4:10">
      <c r="D51" s="47" t="s">
        <v>93</v>
      </c>
      <c r="E51" s="47" t="s">
        <v>130</v>
      </c>
      <c r="F51" s="47">
        <v>10</v>
      </c>
      <c r="G51" s="47">
        <v>5.0599999999999996</v>
      </c>
      <c r="H51" s="137"/>
      <c r="I51" s="137"/>
      <c r="J51" s="137"/>
    </row>
    <row r="52" spans="4:10">
      <c r="D52" s="47" t="s">
        <v>93</v>
      </c>
      <c r="E52" s="47" t="s">
        <v>131</v>
      </c>
      <c r="F52" s="47">
        <v>8</v>
      </c>
      <c r="G52" s="47">
        <v>5.0599999999999996</v>
      </c>
      <c r="H52" s="137"/>
      <c r="I52" s="137"/>
      <c r="J52" s="137"/>
    </row>
    <row r="53" spans="4:10">
      <c r="D53" s="47" t="s">
        <v>93</v>
      </c>
      <c r="E53" s="47" t="s">
        <v>132</v>
      </c>
      <c r="F53" s="47">
        <v>8</v>
      </c>
      <c r="G53" s="47">
        <v>5.0599999999999996</v>
      </c>
      <c r="H53" s="137"/>
      <c r="I53" s="137"/>
      <c r="J53" s="137"/>
    </row>
    <row r="54" spans="4:10">
      <c r="D54" s="47" t="s">
        <v>93</v>
      </c>
      <c r="E54" s="47" t="s">
        <v>133</v>
      </c>
      <c r="F54" s="47">
        <v>2</v>
      </c>
      <c r="G54" s="47">
        <v>5.0599999999999996</v>
      </c>
      <c r="H54" s="137"/>
      <c r="I54" s="137"/>
      <c r="J54" s="137"/>
    </row>
    <row r="55" spans="4:10">
      <c r="D55" s="47" t="s">
        <v>93</v>
      </c>
      <c r="E55" s="47" t="s">
        <v>134</v>
      </c>
      <c r="F55" s="47">
        <v>5</v>
      </c>
      <c r="G55" s="47">
        <v>3.04</v>
      </c>
      <c r="H55" s="137"/>
      <c r="I55" s="137"/>
      <c r="J55" s="137"/>
    </row>
    <row r="56" spans="4:10">
      <c r="D56" s="47" t="s">
        <v>93</v>
      </c>
      <c r="E56" s="47" t="s">
        <v>135</v>
      </c>
      <c r="F56" s="47">
        <v>3</v>
      </c>
      <c r="G56" s="47">
        <v>3.8</v>
      </c>
      <c r="H56" s="137"/>
      <c r="I56" s="137"/>
      <c r="J56" s="137"/>
    </row>
    <row r="57" spans="4:10">
      <c r="D57" s="47" t="s">
        <v>93</v>
      </c>
      <c r="E57" s="47" t="s">
        <v>136</v>
      </c>
      <c r="F57" s="47">
        <v>6</v>
      </c>
      <c r="G57" s="47">
        <v>9.11</v>
      </c>
      <c r="H57" s="137"/>
      <c r="I57" s="137"/>
      <c r="J57" s="137"/>
    </row>
    <row r="58" spans="4:10">
      <c r="D58" s="47" t="s">
        <v>93</v>
      </c>
      <c r="E58" s="47" t="s">
        <v>137</v>
      </c>
      <c r="F58" s="47">
        <v>3</v>
      </c>
      <c r="G58" s="47">
        <v>7.08</v>
      </c>
      <c r="H58" s="137"/>
      <c r="I58" s="137"/>
      <c r="J58" s="137"/>
    </row>
    <row r="59" spans="4:10">
      <c r="D59" s="47" t="s">
        <v>93</v>
      </c>
      <c r="E59" s="47" t="s">
        <v>138</v>
      </c>
      <c r="F59" s="47">
        <v>2</v>
      </c>
      <c r="G59" s="47">
        <v>7.08</v>
      </c>
      <c r="H59" s="137"/>
      <c r="I59" s="137"/>
      <c r="J59" s="137"/>
    </row>
    <row r="60" spans="4:10">
      <c r="D60" s="47" t="s">
        <v>93</v>
      </c>
      <c r="E60" s="47" t="s">
        <v>139</v>
      </c>
      <c r="F60" s="47">
        <v>2</v>
      </c>
      <c r="G60" s="47">
        <v>7.08</v>
      </c>
      <c r="H60" s="137"/>
      <c r="I60" s="137"/>
      <c r="J60" s="137"/>
    </row>
    <row r="61" spans="4:10">
      <c r="D61" s="47" t="s">
        <v>93</v>
      </c>
      <c r="E61" s="47" t="s">
        <v>140</v>
      </c>
      <c r="F61" s="47">
        <v>8</v>
      </c>
      <c r="G61" s="47">
        <v>7.08</v>
      </c>
      <c r="H61" s="137"/>
      <c r="I61" s="137"/>
      <c r="J61" s="137"/>
    </row>
    <row r="62" spans="4:10">
      <c r="D62" s="47" t="s">
        <v>93</v>
      </c>
      <c r="E62" s="47" t="s">
        <v>141</v>
      </c>
      <c r="F62" s="47">
        <v>3</v>
      </c>
      <c r="G62" s="47">
        <v>7.08</v>
      </c>
      <c r="H62" s="137"/>
      <c r="I62" s="137"/>
      <c r="J62" s="137"/>
    </row>
    <row r="63" spans="4:10">
      <c r="D63" s="47" t="s">
        <v>93</v>
      </c>
      <c r="E63" s="47" t="s">
        <v>142</v>
      </c>
      <c r="F63" s="47">
        <v>6</v>
      </c>
      <c r="G63" s="47">
        <v>7.08</v>
      </c>
      <c r="H63" s="137"/>
      <c r="I63" s="137"/>
      <c r="J63" s="137"/>
    </row>
    <row r="64" spans="4:10">
      <c r="D64" s="47" t="s">
        <v>93</v>
      </c>
      <c r="E64" s="47" t="s">
        <v>143</v>
      </c>
      <c r="F64" s="47">
        <v>4</v>
      </c>
      <c r="G64" s="47">
        <v>7.08</v>
      </c>
      <c r="H64" s="137"/>
      <c r="I64" s="137"/>
      <c r="J64" s="137"/>
    </row>
    <row r="65" spans="4:10">
      <c r="D65" s="47" t="s">
        <v>93</v>
      </c>
      <c r="E65" s="47" t="s">
        <v>144</v>
      </c>
      <c r="F65" s="47">
        <v>6</v>
      </c>
      <c r="G65" s="47">
        <v>7.08</v>
      </c>
      <c r="H65" s="137"/>
      <c r="I65" s="137"/>
      <c r="J65" s="137"/>
    </row>
    <row r="66" spans="4:10">
      <c r="D66" s="47" t="s">
        <v>93</v>
      </c>
      <c r="E66" s="47" t="s">
        <v>145</v>
      </c>
      <c r="F66" s="47">
        <v>10</v>
      </c>
      <c r="G66" s="47">
        <v>7.08</v>
      </c>
      <c r="H66" s="137"/>
      <c r="I66" s="137"/>
      <c r="J66" s="137"/>
    </row>
    <row r="67" spans="4:10">
      <c r="D67" s="47" t="s">
        <v>93</v>
      </c>
      <c r="E67" s="47" t="s">
        <v>146</v>
      </c>
      <c r="F67" s="47">
        <v>3</v>
      </c>
      <c r="G67" s="47">
        <v>7.08</v>
      </c>
      <c r="H67" s="137"/>
      <c r="I67" s="137"/>
      <c r="J67" s="137"/>
    </row>
    <row r="68" spans="4:10">
      <c r="D68" s="47" t="s">
        <v>93</v>
      </c>
      <c r="E68" s="47" t="s">
        <v>147</v>
      </c>
      <c r="F68" s="47">
        <v>5</v>
      </c>
      <c r="G68" s="47">
        <v>7.08</v>
      </c>
      <c r="H68" s="137"/>
      <c r="I68" s="137"/>
      <c r="J68" s="137"/>
    </row>
    <row r="69" spans="4:10">
      <c r="D69" s="47" t="s">
        <v>93</v>
      </c>
      <c r="E69" s="47" t="s">
        <v>148</v>
      </c>
      <c r="F69" s="47">
        <v>8</v>
      </c>
      <c r="G69" s="47">
        <v>5.0599999999999996</v>
      </c>
      <c r="H69" s="137"/>
      <c r="I69" s="137"/>
      <c r="J69" s="137"/>
    </row>
    <row r="70" spans="4:10">
      <c r="D70" s="47" t="s">
        <v>149</v>
      </c>
      <c r="E70" s="47" t="s">
        <v>150</v>
      </c>
      <c r="F70" s="47">
        <v>6</v>
      </c>
      <c r="G70" s="47">
        <v>160.49</v>
      </c>
      <c r="H70" s="137"/>
      <c r="I70" s="137"/>
      <c r="J70" s="137"/>
    </row>
    <row r="71" spans="4:10">
      <c r="D71" s="47" t="s">
        <v>149</v>
      </c>
      <c r="E71" s="47" t="s">
        <v>151</v>
      </c>
      <c r="F71" s="47">
        <v>2</v>
      </c>
      <c r="G71" s="47">
        <v>129.74</v>
      </c>
      <c r="H71" s="137"/>
      <c r="I71" s="137"/>
      <c r="J71" s="137"/>
    </row>
    <row r="72" spans="4:10">
      <c r="D72" s="47" t="s">
        <v>149</v>
      </c>
      <c r="E72" s="47" t="s">
        <v>152</v>
      </c>
      <c r="F72" s="47">
        <v>4</v>
      </c>
      <c r="G72" s="47">
        <v>138.38999999999999</v>
      </c>
      <c r="H72" s="137"/>
      <c r="I72" s="137"/>
      <c r="J72" s="137"/>
    </row>
    <row r="73" spans="4:10">
      <c r="D73" s="47" t="s">
        <v>149</v>
      </c>
      <c r="E73" s="47" t="s">
        <v>153</v>
      </c>
      <c r="F73" s="47">
        <v>7</v>
      </c>
      <c r="G73" s="47">
        <v>167.27</v>
      </c>
      <c r="H73" s="137"/>
      <c r="I73" s="137"/>
      <c r="J73" s="137"/>
    </row>
    <row r="74" spans="4:10">
      <c r="D74" s="47" t="s">
        <v>149</v>
      </c>
      <c r="E74" s="47" t="s">
        <v>154</v>
      </c>
      <c r="F74" s="47">
        <v>10</v>
      </c>
      <c r="G74" s="47">
        <v>46.13</v>
      </c>
      <c r="H74" s="137"/>
      <c r="I74" s="137"/>
      <c r="J74" s="137"/>
    </row>
    <row r="75" spans="4:10">
      <c r="D75" s="47" t="s">
        <v>149</v>
      </c>
      <c r="E75" s="47" t="s">
        <v>155</v>
      </c>
      <c r="F75" s="47">
        <v>4</v>
      </c>
      <c r="G75" s="47">
        <v>144.66</v>
      </c>
      <c r="H75" s="137"/>
      <c r="I75" s="137"/>
      <c r="J75" s="137"/>
    </row>
    <row r="76" spans="4:10">
      <c r="D76" s="47" t="s">
        <v>149</v>
      </c>
      <c r="E76" s="47" t="s">
        <v>156</v>
      </c>
      <c r="F76" s="47">
        <v>10</v>
      </c>
      <c r="G76" s="47">
        <v>98.24</v>
      </c>
      <c r="H76" s="137"/>
      <c r="I76" s="137"/>
      <c r="J76" s="137"/>
    </row>
    <row r="77" spans="4:10">
      <c r="D77" s="47" t="s">
        <v>83</v>
      </c>
      <c r="E77" s="47" t="s">
        <v>157</v>
      </c>
      <c r="F77" s="47">
        <v>8</v>
      </c>
      <c r="G77" s="47">
        <v>93.07</v>
      </c>
      <c r="H77" s="137"/>
      <c r="I77" s="137"/>
      <c r="J77" s="137"/>
    </row>
    <row r="78" spans="4:10">
      <c r="D78" s="47" t="s">
        <v>83</v>
      </c>
      <c r="E78" s="47" t="s">
        <v>158</v>
      </c>
      <c r="F78" s="47">
        <v>11</v>
      </c>
      <c r="G78" s="47">
        <v>68.05</v>
      </c>
      <c r="H78" s="137"/>
      <c r="I78" s="137"/>
      <c r="J78" s="137"/>
    </row>
    <row r="79" spans="4:10">
      <c r="D79" s="47" t="s">
        <v>159</v>
      </c>
      <c r="E79" s="47" t="s">
        <v>160</v>
      </c>
      <c r="F79" s="47">
        <v>8</v>
      </c>
      <c r="G79" s="47">
        <v>33.07</v>
      </c>
      <c r="H79" s="137"/>
      <c r="I79" s="137"/>
      <c r="J79" s="137"/>
    </row>
    <row r="80" spans="4:10">
      <c r="D80" s="47" t="s">
        <v>159</v>
      </c>
      <c r="E80" s="47" t="s">
        <v>161</v>
      </c>
      <c r="F80" s="47">
        <v>10</v>
      </c>
      <c r="G80" s="47">
        <v>33.07</v>
      </c>
      <c r="H80" s="137"/>
      <c r="I80" s="137"/>
      <c r="J80" s="137"/>
    </row>
    <row r="81" spans="4:10">
      <c r="D81" s="47" t="s">
        <v>162</v>
      </c>
      <c r="E81" s="47" t="s">
        <v>163</v>
      </c>
      <c r="F81" s="47">
        <v>6</v>
      </c>
      <c r="G81" s="47">
        <v>35.659999999999997</v>
      </c>
      <c r="H81" s="137"/>
      <c r="I81" s="137"/>
      <c r="J81" s="137"/>
    </row>
    <row r="82" spans="4:10">
      <c r="D82" s="47" t="s">
        <v>162</v>
      </c>
      <c r="E82" s="47" t="s">
        <v>164</v>
      </c>
      <c r="F82" s="47">
        <v>10</v>
      </c>
      <c r="G82" s="47">
        <v>35.659999999999997</v>
      </c>
      <c r="H82" s="137"/>
      <c r="I82" s="137"/>
      <c r="J82" s="137"/>
    </row>
    <row r="83" spans="4:10">
      <c r="D83" s="47" t="s">
        <v>162</v>
      </c>
      <c r="E83" s="47" t="s">
        <v>165</v>
      </c>
      <c r="F83" s="47">
        <v>2</v>
      </c>
      <c r="G83" s="47">
        <v>34.11</v>
      </c>
      <c r="H83" s="137"/>
      <c r="I83" s="137"/>
      <c r="J83" s="137"/>
    </row>
    <row r="84" spans="4:10">
      <c r="D84" s="47" t="s">
        <v>162</v>
      </c>
      <c r="E84" s="47" t="s">
        <v>166</v>
      </c>
      <c r="F84" s="47">
        <v>3</v>
      </c>
      <c r="G84" s="47">
        <v>34.11</v>
      </c>
      <c r="H84" s="137"/>
      <c r="I84" s="137"/>
      <c r="J84" s="137"/>
    </row>
    <row r="85" spans="4:10">
      <c r="D85" s="47" t="s">
        <v>162</v>
      </c>
      <c r="E85" s="47" t="s">
        <v>167</v>
      </c>
      <c r="F85" s="47">
        <v>4</v>
      </c>
      <c r="G85" s="47">
        <v>31.52</v>
      </c>
      <c r="H85" s="137"/>
      <c r="I85" s="137"/>
      <c r="J85" s="137"/>
    </row>
    <row r="86" spans="4:10">
      <c r="D86" s="47" t="s">
        <v>162</v>
      </c>
      <c r="E86" s="47" t="s">
        <v>168</v>
      </c>
      <c r="F86" s="47">
        <v>8</v>
      </c>
      <c r="G86" s="47">
        <v>31.52</v>
      </c>
      <c r="H86" s="137"/>
      <c r="I86" s="137"/>
      <c r="J86" s="137"/>
    </row>
    <row r="87" spans="4:10">
      <c r="D87" s="47" t="s">
        <v>162</v>
      </c>
      <c r="E87" s="47" t="s">
        <v>169</v>
      </c>
      <c r="F87" s="47">
        <v>6</v>
      </c>
      <c r="G87" s="47">
        <v>31.52</v>
      </c>
      <c r="H87" s="137"/>
      <c r="I87" s="137"/>
      <c r="J87" s="137"/>
    </row>
    <row r="88" spans="4:10">
      <c r="D88" s="47" t="s">
        <v>149</v>
      </c>
      <c r="E88" s="47" t="s">
        <v>170</v>
      </c>
      <c r="F88" s="47">
        <v>8</v>
      </c>
      <c r="G88" s="47">
        <v>240.15</v>
      </c>
      <c r="H88" s="137"/>
      <c r="I88" s="137"/>
      <c r="J88" s="137"/>
    </row>
    <row r="89" spans="4:10">
      <c r="D89" s="47" t="s">
        <v>149</v>
      </c>
      <c r="E89" s="47" t="s">
        <v>171</v>
      </c>
      <c r="F89" s="47">
        <v>9</v>
      </c>
      <c r="G89" s="47">
        <v>137.91</v>
      </c>
      <c r="H89" s="137"/>
      <c r="I89" s="137"/>
      <c r="J89" s="137"/>
    </row>
    <row r="90" spans="4:10">
      <c r="D90" s="47" t="s">
        <v>149</v>
      </c>
      <c r="E90" s="47" t="s">
        <v>172</v>
      </c>
      <c r="F90" s="47">
        <v>4</v>
      </c>
      <c r="G90" s="47">
        <v>144.29</v>
      </c>
      <c r="H90" s="137"/>
      <c r="I90" s="137"/>
      <c r="J90" s="137"/>
    </row>
    <row r="91" spans="4:10">
      <c r="D91" s="47" t="s">
        <v>149</v>
      </c>
      <c r="E91" s="47" t="s">
        <v>173</v>
      </c>
      <c r="F91" s="47">
        <v>11</v>
      </c>
      <c r="G91" s="47">
        <v>213.56</v>
      </c>
      <c r="H91" s="137"/>
      <c r="I91" s="137"/>
      <c r="J91" s="137"/>
    </row>
    <row r="92" spans="4:10">
      <c r="D92" s="47" t="s">
        <v>149</v>
      </c>
      <c r="E92" s="47" t="s">
        <v>174</v>
      </c>
      <c r="F92" s="47">
        <v>5</v>
      </c>
      <c r="G92" s="47">
        <v>213.39</v>
      </c>
      <c r="H92" s="137"/>
      <c r="I92" s="137"/>
      <c r="J92" s="137"/>
    </row>
    <row r="93" spans="4:10">
      <c r="D93" s="47" t="s">
        <v>80</v>
      </c>
      <c r="E93" s="47" t="s">
        <v>175</v>
      </c>
      <c r="F93" s="47">
        <v>11</v>
      </c>
      <c r="G93" s="47">
        <v>16.54</v>
      </c>
      <c r="H93" s="137"/>
      <c r="I93" s="137"/>
      <c r="J93" s="137"/>
    </row>
    <row r="94" spans="4:10">
      <c r="D94" s="47" t="s">
        <v>80</v>
      </c>
      <c r="E94" s="47" t="s">
        <v>176</v>
      </c>
      <c r="F94" s="47">
        <v>2</v>
      </c>
      <c r="G94" s="47">
        <v>16.54</v>
      </c>
      <c r="H94" s="137"/>
      <c r="I94" s="137"/>
      <c r="J94" s="137"/>
    </row>
    <row r="95" spans="4:10">
      <c r="D95" s="47" t="s">
        <v>83</v>
      </c>
      <c r="E95" s="47" t="s">
        <v>177</v>
      </c>
      <c r="F95" s="47">
        <v>8</v>
      </c>
      <c r="G95" s="47">
        <v>16.54</v>
      </c>
      <c r="H95" s="137"/>
      <c r="I95" s="137"/>
      <c r="J95" s="137"/>
    </row>
    <row r="96" spans="4:10">
      <c r="D96" s="47" t="s">
        <v>83</v>
      </c>
      <c r="E96" s="47" t="s">
        <v>178</v>
      </c>
      <c r="F96" s="47">
        <v>10</v>
      </c>
      <c r="G96" s="47">
        <v>16.54</v>
      </c>
      <c r="H96" s="137"/>
      <c r="I96" s="137"/>
      <c r="J96" s="137"/>
    </row>
    <row r="97" spans="4:10">
      <c r="D97" s="47" t="s">
        <v>83</v>
      </c>
      <c r="E97" s="47" t="s">
        <v>179</v>
      </c>
      <c r="F97" s="47">
        <v>10</v>
      </c>
      <c r="G97" s="47">
        <v>16.54</v>
      </c>
      <c r="H97" s="137"/>
      <c r="I97" s="137"/>
      <c r="J97" s="137"/>
    </row>
    <row r="98" spans="4:10">
      <c r="D98" s="47" t="s">
        <v>83</v>
      </c>
      <c r="E98" s="47" t="s">
        <v>180</v>
      </c>
      <c r="F98" s="47">
        <v>4</v>
      </c>
      <c r="G98" s="47">
        <v>16.54</v>
      </c>
      <c r="H98" s="137"/>
      <c r="I98" s="137"/>
      <c r="J98" s="137"/>
    </row>
    <row r="99" spans="4:10">
      <c r="D99" s="47" t="s">
        <v>181</v>
      </c>
      <c r="E99" s="47" t="s">
        <v>182</v>
      </c>
      <c r="F99" s="47">
        <v>4</v>
      </c>
      <c r="G99" s="47">
        <v>18.34</v>
      </c>
      <c r="H99" s="137"/>
      <c r="I99" s="137"/>
      <c r="J99" s="137"/>
    </row>
    <row r="100" spans="4:10">
      <c r="D100" s="47" t="s">
        <v>183</v>
      </c>
      <c r="E100" s="47" t="s">
        <v>184</v>
      </c>
      <c r="F100" s="47">
        <v>10</v>
      </c>
      <c r="G100" s="47">
        <v>198.31</v>
      </c>
      <c r="H100" s="137"/>
      <c r="I100" s="137"/>
      <c r="J100" s="137"/>
    </row>
    <row r="101" spans="4:10">
      <c r="D101" s="47" t="s">
        <v>91</v>
      </c>
      <c r="E101" s="47" t="s">
        <v>185</v>
      </c>
      <c r="F101" s="47">
        <v>8</v>
      </c>
      <c r="G101" s="47">
        <v>9.65</v>
      </c>
      <c r="H101" s="137"/>
      <c r="I101" s="137"/>
      <c r="J101" s="137"/>
    </row>
    <row r="102" spans="4:10">
      <c r="D102" s="47" t="s">
        <v>91</v>
      </c>
      <c r="E102" s="47" t="s">
        <v>186</v>
      </c>
      <c r="F102" s="47">
        <v>5</v>
      </c>
      <c r="G102" s="47">
        <v>11.43</v>
      </c>
      <c r="H102" s="137"/>
      <c r="I102" s="137"/>
      <c r="J102" s="137"/>
    </row>
    <row r="103" spans="4:10">
      <c r="D103" s="47" t="s">
        <v>91</v>
      </c>
      <c r="E103" s="47" t="s">
        <v>187</v>
      </c>
      <c r="F103" s="47">
        <v>10</v>
      </c>
      <c r="G103" s="47">
        <v>11.43</v>
      </c>
      <c r="H103" s="137"/>
      <c r="I103" s="137"/>
      <c r="J103" s="137"/>
    </row>
    <row r="104" spans="4:10">
      <c r="D104" s="47" t="s">
        <v>91</v>
      </c>
      <c r="E104" s="47" t="s">
        <v>188</v>
      </c>
      <c r="F104" s="47">
        <v>8</v>
      </c>
      <c r="G104" s="47">
        <v>8.36</v>
      </c>
      <c r="H104" s="137"/>
      <c r="I104" s="137"/>
      <c r="J104" s="137"/>
    </row>
    <row r="105" spans="4:10">
      <c r="D105" s="47" t="s">
        <v>189</v>
      </c>
      <c r="E105" s="47" t="s">
        <v>190</v>
      </c>
      <c r="F105" s="47">
        <v>5</v>
      </c>
      <c r="G105" s="47">
        <v>0.28000000000000003</v>
      </c>
      <c r="H105" s="137"/>
      <c r="I105" s="137"/>
      <c r="J105" s="137"/>
    </row>
    <row r="106" spans="4:10">
      <c r="D106" s="47" t="s">
        <v>189</v>
      </c>
      <c r="E106" s="47" t="s">
        <v>191</v>
      </c>
      <c r="F106" s="47">
        <v>2</v>
      </c>
      <c r="G106" s="47">
        <v>0.28000000000000003</v>
      </c>
      <c r="H106" s="137"/>
      <c r="I106" s="137"/>
      <c r="J106" s="137"/>
    </row>
    <row r="107" spans="4:10">
      <c r="D107" s="47" t="s">
        <v>192</v>
      </c>
      <c r="E107" s="47" t="s">
        <v>193</v>
      </c>
      <c r="F107" s="47">
        <v>2</v>
      </c>
      <c r="G107" s="47">
        <v>14.61</v>
      </c>
      <c r="H107" s="137"/>
      <c r="I107" s="137"/>
      <c r="J107" s="137"/>
    </row>
    <row r="108" spans="4:10">
      <c r="D108" s="47" t="s">
        <v>192</v>
      </c>
      <c r="E108" s="47" t="s">
        <v>194</v>
      </c>
      <c r="F108" s="47">
        <v>5</v>
      </c>
      <c r="G108" s="47">
        <v>43.56</v>
      </c>
      <c r="H108" s="137"/>
      <c r="I108" s="137"/>
      <c r="J108" s="137"/>
    </row>
    <row r="109" spans="4:10">
      <c r="D109" s="47" t="s">
        <v>192</v>
      </c>
      <c r="E109" s="47" t="s">
        <v>195</v>
      </c>
      <c r="F109" s="47">
        <v>8</v>
      </c>
      <c r="G109" s="47">
        <v>19.579999999999998</v>
      </c>
      <c r="H109" s="137"/>
      <c r="I109" s="137"/>
      <c r="J109" s="137"/>
    </row>
    <row r="110" spans="4:10">
      <c r="D110" s="47" t="s">
        <v>192</v>
      </c>
      <c r="E110" s="47" t="s">
        <v>196</v>
      </c>
      <c r="F110" s="47">
        <v>9</v>
      </c>
      <c r="G110" s="47">
        <v>47.56</v>
      </c>
      <c r="H110" s="137"/>
      <c r="I110" s="137"/>
      <c r="J110" s="137"/>
    </row>
    <row r="111" spans="4:10">
      <c r="D111" s="47" t="s">
        <v>197</v>
      </c>
      <c r="E111" s="47" t="s">
        <v>198</v>
      </c>
      <c r="F111" s="47">
        <v>11</v>
      </c>
      <c r="G111" s="47">
        <v>47.65</v>
      </c>
      <c r="H111" s="137"/>
      <c r="I111" s="137"/>
      <c r="J111" s="137"/>
    </row>
    <row r="112" spans="4:10">
      <c r="D112" s="47" t="s">
        <v>197</v>
      </c>
      <c r="E112" s="47" t="s">
        <v>199</v>
      </c>
      <c r="F112" s="47">
        <v>8</v>
      </c>
      <c r="G112" s="47">
        <v>27.79</v>
      </c>
      <c r="H112" s="137"/>
      <c r="I112" s="137"/>
      <c r="J112" s="137"/>
    </row>
    <row r="113" spans="4:10">
      <c r="D113" s="47" t="s">
        <v>197</v>
      </c>
      <c r="E113" s="47" t="s">
        <v>200</v>
      </c>
      <c r="F113" s="47">
        <v>2</v>
      </c>
      <c r="G113" s="47">
        <v>17.25</v>
      </c>
      <c r="H113" s="137"/>
      <c r="I113" s="137"/>
      <c r="J113" s="137"/>
    </row>
    <row r="114" spans="4:10">
      <c r="D114" s="47" t="s">
        <v>197</v>
      </c>
      <c r="E114" s="47" t="s">
        <v>201</v>
      </c>
      <c r="F114" s="47">
        <v>7</v>
      </c>
      <c r="G114" s="47">
        <v>12.18</v>
      </c>
      <c r="H114" s="137"/>
      <c r="I114" s="137"/>
      <c r="J114" s="137"/>
    </row>
    <row r="115" spans="4:10">
      <c r="D115" s="47" t="s">
        <v>202</v>
      </c>
      <c r="E115" s="47" t="s">
        <v>203</v>
      </c>
      <c r="F115" s="47">
        <v>8</v>
      </c>
      <c r="G115" s="47">
        <v>27.49</v>
      </c>
      <c r="H115" s="137"/>
      <c r="I115" s="137"/>
      <c r="J115" s="137"/>
    </row>
    <row r="116" spans="4:10">
      <c r="D116" s="47" t="s">
        <v>202</v>
      </c>
      <c r="E116" s="47" t="s">
        <v>204</v>
      </c>
      <c r="F116" s="47">
        <v>9</v>
      </c>
      <c r="G116" s="47">
        <v>43.09</v>
      </c>
      <c r="H116" s="137"/>
      <c r="I116" s="137"/>
      <c r="J116" s="137"/>
    </row>
    <row r="117" spans="4:10">
      <c r="D117" s="47" t="s">
        <v>202</v>
      </c>
      <c r="E117" s="47" t="s">
        <v>205</v>
      </c>
      <c r="F117" s="47">
        <v>3</v>
      </c>
      <c r="G117" s="47">
        <v>15.54</v>
      </c>
      <c r="H117" s="137"/>
      <c r="I117" s="137"/>
      <c r="J117" s="137"/>
    </row>
    <row r="118" spans="4:10">
      <c r="D118" s="47" t="s">
        <v>202</v>
      </c>
      <c r="E118" s="47" t="s">
        <v>206</v>
      </c>
      <c r="F118" s="47">
        <v>2</v>
      </c>
      <c r="G118" s="47">
        <v>57.2</v>
      </c>
      <c r="H118" s="137"/>
      <c r="I118" s="137"/>
      <c r="J118" s="137"/>
    </row>
    <row r="119" spans="4:10">
      <c r="D119" s="47" t="s">
        <v>202</v>
      </c>
      <c r="E119" s="47" t="s">
        <v>207</v>
      </c>
      <c r="F119" s="47">
        <v>3</v>
      </c>
      <c r="G119" s="47">
        <v>44.44</v>
      </c>
      <c r="H119" s="137"/>
      <c r="I119" s="137"/>
      <c r="J119" s="137"/>
    </row>
    <row r="120" spans="4:10">
      <c r="D120" s="47" t="s">
        <v>208</v>
      </c>
      <c r="E120" s="47" t="s">
        <v>209</v>
      </c>
      <c r="F120" s="47">
        <v>4</v>
      </c>
      <c r="G120" s="47">
        <v>16.23</v>
      </c>
      <c r="H120" s="137"/>
      <c r="I120" s="137"/>
      <c r="J120" s="137"/>
    </row>
    <row r="121" spans="4:10">
      <c r="D121" s="47" t="s">
        <v>208</v>
      </c>
      <c r="E121" s="47" t="s">
        <v>210</v>
      </c>
      <c r="F121" s="47">
        <v>9</v>
      </c>
      <c r="G121" s="47">
        <v>11.16</v>
      </c>
      <c r="H121" s="137"/>
      <c r="I121" s="137"/>
      <c r="J121" s="137"/>
    </row>
    <row r="122" spans="4:10">
      <c r="D122" s="47" t="s">
        <v>208</v>
      </c>
      <c r="E122" s="47" t="s">
        <v>211</v>
      </c>
      <c r="F122" s="47">
        <v>2</v>
      </c>
      <c r="G122" s="47">
        <v>22.84</v>
      </c>
      <c r="H122" s="137"/>
      <c r="I122" s="137"/>
      <c r="J122" s="137"/>
    </row>
    <row r="123" spans="4:10">
      <c r="D123" s="47" t="s">
        <v>212</v>
      </c>
      <c r="E123" s="47" t="s">
        <v>213</v>
      </c>
      <c r="F123" s="47">
        <v>9</v>
      </c>
      <c r="G123" s="47">
        <v>14.93</v>
      </c>
      <c r="H123" s="137"/>
      <c r="I123" s="137"/>
      <c r="J123" s="137"/>
    </row>
    <row r="124" spans="4:10">
      <c r="D124" s="47" t="s">
        <v>214</v>
      </c>
      <c r="E124" s="47" t="s">
        <v>215</v>
      </c>
      <c r="F124" s="47">
        <v>9</v>
      </c>
      <c r="G124" s="47">
        <v>97.74</v>
      </c>
      <c r="H124" s="137"/>
      <c r="I124" s="137"/>
      <c r="J124" s="137"/>
    </row>
    <row r="125" spans="4:10">
      <c r="D125" s="47" t="s">
        <v>216</v>
      </c>
      <c r="E125" s="47" t="s">
        <v>217</v>
      </c>
      <c r="F125" s="47">
        <v>10</v>
      </c>
      <c r="G125" s="47">
        <v>40.6</v>
      </c>
      <c r="H125" s="137"/>
      <c r="I125" s="137"/>
      <c r="J125" s="137"/>
    </row>
    <row r="126" spans="4:10">
      <c r="D126" s="47" t="s">
        <v>216</v>
      </c>
      <c r="E126" s="47" t="s">
        <v>218</v>
      </c>
      <c r="F126" s="47">
        <v>10</v>
      </c>
      <c r="G126" s="47">
        <v>55.82</v>
      </c>
      <c r="H126" s="137"/>
      <c r="I126" s="137"/>
      <c r="J126" s="137"/>
    </row>
    <row r="127" spans="4:10">
      <c r="D127" s="47" t="s">
        <v>216</v>
      </c>
      <c r="E127" s="47" t="s">
        <v>219</v>
      </c>
      <c r="F127" s="47">
        <v>8</v>
      </c>
      <c r="G127" s="47">
        <v>49.73</v>
      </c>
      <c r="H127" s="137"/>
      <c r="I127" s="137"/>
      <c r="J127" s="137"/>
    </row>
    <row r="128" spans="4:10">
      <c r="D128" s="47" t="s">
        <v>214</v>
      </c>
      <c r="E128" s="47" t="s">
        <v>220</v>
      </c>
      <c r="F128" s="47">
        <v>9</v>
      </c>
      <c r="G128" s="47">
        <v>173.73</v>
      </c>
      <c r="H128" s="137"/>
      <c r="I128" s="137"/>
      <c r="J128" s="137"/>
    </row>
    <row r="129" spans="4:10">
      <c r="D129" s="47" t="s">
        <v>214</v>
      </c>
      <c r="E129" s="47" t="s">
        <v>221</v>
      </c>
      <c r="F129" s="47">
        <v>4</v>
      </c>
      <c r="G129" s="47">
        <v>65.98</v>
      </c>
      <c r="H129" s="137"/>
      <c r="I129" s="137"/>
      <c r="J129" s="137"/>
    </row>
    <row r="130" spans="4:10">
      <c r="D130" s="47" t="s">
        <v>222</v>
      </c>
      <c r="E130" s="47" t="s">
        <v>223</v>
      </c>
      <c r="F130" s="47">
        <v>8</v>
      </c>
      <c r="G130" s="47">
        <v>343.78</v>
      </c>
      <c r="H130" s="137"/>
      <c r="I130" s="137"/>
      <c r="J130" s="137"/>
    </row>
    <row r="131" spans="4:10">
      <c r="D131" s="47" t="s">
        <v>212</v>
      </c>
      <c r="E131" s="47" t="s">
        <v>224</v>
      </c>
      <c r="F131" s="47">
        <v>8</v>
      </c>
      <c r="G131" s="47">
        <v>53.39</v>
      </c>
      <c r="H131" s="137"/>
      <c r="I131" s="137"/>
      <c r="J131" s="137"/>
    </row>
    <row r="132" spans="4:10">
      <c r="D132" s="47" t="s">
        <v>225</v>
      </c>
      <c r="E132" s="47" t="s">
        <v>226</v>
      </c>
      <c r="F132" s="47">
        <v>6</v>
      </c>
      <c r="G132" s="47">
        <v>37.75</v>
      </c>
      <c r="H132" s="137"/>
      <c r="I132" s="137"/>
      <c r="J132" s="137"/>
    </row>
    <row r="133" spans="4:10">
      <c r="D133" s="47" t="s">
        <v>225</v>
      </c>
      <c r="E133" s="47" t="s">
        <v>227</v>
      </c>
      <c r="F133" s="47">
        <v>7</v>
      </c>
      <c r="G133" s="47">
        <v>80.94</v>
      </c>
      <c r="H133" s="137"/>
      <c r="I133" s="137"/>
      <c r="J133" s="137"/>
    </row>
    <row r="134" spans="4:10">
      <c r="D134" s="47" t="s">
        <v>225</v>
      </c>
      <c r="E134" s="47" t="s">
        <v>228</v>
      </c>
      <c r="F134" s="47">
        <v>2</v>
      </c>
      <c r="G134" s="47">
        <v>60.96</v>
      </c>
      <c r="H134" s="137"/>
      <c r="I134" s="137"/>
      <c r="J134" s="137"/>
    </row>
    <row r="135" spans="4:10">
      <c r="D135" s="47" t="s">
        <v>225</v>
      </c>
      <c r="E135" s="47" t="s">
        <v>229</v>
      </c>
      <c r="F135" s="47">
        <v>5</v>
      </c>
      <c r="G135" s="47">
        <v>17.7</v>
      </c>
      <c r="H135" s="137"/>
      <c r="I135" s="137"/>
      <c r="J135" s="137"/>
    </row>
    <row r="136" spans="4:10">
      <c r="D136" s="47" t="s">
        <v>225</v>
      </c>
      <c r="E136" s="47" t="s">
        <v>230</v>
      </c>
      <c r="F136" s="47">
        <v>2</v>
      </c>
      <c r="G136" s="47">
        <v>44.95</v>
      </c>
      <c r="H136" s="137"/>
      <c r="I136" s="137"/>
      <c r="J136" s="137"/>
    </row>
    <row r="137" spans="4:10">
      <c r="D137" s="47" t="s">
        <v>225</v>
      </c>
      <c r="E137" s="47" t="s">
        <v>231</v>
      </c>
      <c r="F137" s="47">
        <v>9</v>
      </c>
      <c r="G137" s="47">
        <v>30.3</v>
      </c>
      <c r="H137" s="137"/>
      <c r="I137" s="137"/>
      <c r="J137" s="137"/>
    </row>
    <row r="138" spans="4:10">
      <c r="D138" s="47" t="s">
        <v>225</v>
      </c>
      <c r="E138" s="47" t="s">
        <v>232</v>
      </c>
      <c r="F138" s="47">
        <v>8</v>
      </c>
      <c r="G138" s="47">
        <v>22.43</v>
      </c>
      <c r="H138" s="137"/>
      <c r="I138" s="137"/>
      <c r="J138" s="137"/>
    </row>
    <row r="139" spans="4:10">
      <c r="D139" s="47" t="s">
        <v>91</v>
      </c>
      <c r="E139" s="47" t="s">
        <v>233</v>
      </c>
      <c r="F139" s="47">
        <v>7</v>
      </c>
      <c r="G139" s="47">
        <v>1.01</v>
      </c>
      <c r="H139" s="137"/>
      <c r="I139" s="137"/>
      <c r="J139" s="137"/>
    </row>
    <row r="140" spans="4:10">
      <c r="D140" s="47" t="s">
        <v>234</v>
      </c>
      <c r="E140" s="47" t="s">
        <v>235</v>
      </c>
      <c r="F140" s="47">
        <v>9</v>
      </c>
      <c r="G140" s="47">
        <v>14.42</v>
      </c>
      <c r="H140" s="137"/>
      <c r="I140" s="137"/>
      <c r="J140" s="137"/>
    </row>
    <row r="141" spans="4:10">
      <c r="D141" s="47" t="s">
        <v>91</v>
      </c>
      <c r="E141" s="47" t="s">
        <v>236</v>
      </c>
      <c r="F141" s="47">
        <v>8</v>
      </c>
      <c r="G141" s="47">
        <v>10.9</v>
      </c>
      <c r="H141" s="137"/>
      <c r="I141" s="137"/>
      <c r="J141" s="137"/>
    </row>
    <row r="142" spans="4:10">
      <c r="D142" s="47" t="s">
        <v>80</v>
      </c>
      <c r="E142" s="47" t="s">
        <v>237</v>
      </c>
      <c r="F142" s="47">
        <v>4</v>
      </c>
      <c r="G142" s="47">
        <v>5.58</v>
      </c>
      <c r="H142" s="137"/>
      <c r="I142" s="137"/>
      <c r="J142" s="137"/>
    </row>
    <row r="143" spans="4:10">
      <c r="D143" s="47" t="s">
        <v>162</v>
      </c>
      <c r="E143" s="47" t="s">
        <v>238</v>
      </c>
      <c r="F143" s="47">
        <v>10</v>
      </c>
      <c r="G143" s="47">
        <v>5.57</v>
      </c>
      <c r="H143" s="137"/>
      <c r="I143" s="137"/>
      <c r="J143" s="137"/>
    </row>
    <row r="144" spans="4:10">
      <c r="D144" s="47" t="s">
        <v>162</v>
      </c>
      <c r="E144" s="47" t="s">
        <v>239</v>
      </c>
      <c r="F144" s="47">
        <v>5</v>
      </c>
      <c r="G144" s="47">
        <v>5.5</v>
      </c>
      <c r="H144" s="137"/>
      <c r="I144" s="137"/>
      <c r="J144" s="137"/>
    </row>
    <row r="145" spans="4:10">
      <c r="D145" s="47" t="s">
        <v>240</v>
      </c>
      <c r="E145" s="47" t="s">
        <v>241</v>
      </c>
      <c r="F145" s="47">
        <v>5</v>
      </c>
      <c r="G145" s="47">
        <v>9.19</v>
      </c>
      <c r="H145" s="137"/>
      <c r="I145" s="137"/>
      <c r="J145" s="137"/>
    </row>
    <row r="146" spans="4:10">
      <c r="D146" s="47" t="s">
        <v>240</v>
      </c>
      <c r="E146" s="47" t="s">
        <v>242</v>
      </c>
      <c r="F146" s="47">
        <v>10</v>
      </c>
      <c r="G146" s="47">
        <v>21.31</v>
      </c>
      <c r="H146" s="137"/>
      <c r="I146" s="137"/>
      <c r="J146" s="137"/>
    </row>
    <row r="147" spans="4:10">
      <c r="D147" s="47" t="s">
        <v>234</v>
      </c>
      <c r="E147" s="47" t="s">
        <v>243</v>
      </c>
      <c r="F147" s="47">
        <v>4</v>
      </c>
      <c r="G147" s="47">
        <v>33.479999999999997</v>
      </c>
      <c r="H147" s="137"/>
      <c r="I147" s="137"/>
      <c r="J147" s="137"/>
    </row>
    <row r="148" spans="4:10">
      <c r="D148" s="47" t="s">
        <v>234</v>
      </c>
      <c r="E148" s="47" t="s">
        <v>244</v>
      </c>
      <c r="F148" s="47">
        <v>8</v>
      </c>
      <c r="G148" s="47">
        <v>14.21</v>
      </c>
      <c r="H148" s="137"/>
      <c r="I148" s="137"/>
      <c r="J148" s="137"/>
    </row>
    <row r="149" spans="4:10">
      <c r="D149" s="47" t="s">
        <v>234</v>
      </c>
      <c r="E149" s="47" t="s">
        <v>245</v>
      </c>
      <c r="F149" s="47">
        <v>8</v>
      </c>
      <c r="G149" s="47">
        <v>6.19</v>
      </c>
      <c r="H149" s="137"/>
      <c r="I149" s="137"/>
      <c r="J149" s="137"/>
    </row>
    <row r="150" spans="4:10">
      <c r="D150" s="47" t="s">
        <v>246</v>
      </c>
      <c r="E150" s="47" t="s">
        <v>247</v>
      </c>
      <c r="F150" s="47">
        <v>5</v>
      </c>
      <c r="G150" s="47">
        <v>13.87</v>
      </c>
      <c r="H150" s="137"/>
      <c r="I150" s="137"/>
      <c r="J150" s="137"/>
    </row>
    <row r="151" spans="4:10">
      <c r="D151" s="47" t="s">
        <v>248</v>
      </c>
      <c r="E151" s="47" t="s">
        <v>249</v>
      </c>
      <c r="F151" s="47">
        <v>5</v>
      </c>
      <c r="G151" s="47">
        <v>54.58</v>
      </c>
      <c r="H151" s="137"/>
      <c r="I151" s="137"/>
      <c r="J151" s="137"/>
    </row>
    <row r="152" spans="4:10">
      <c r="D152" s="47" t="s">
        <v>248</v>
      </c>
      <c r="E152" s="47" t="s">
        <v>250</v>
      </c>
      <c r="F152" s="47">
        <v>5</v>
      </c>
      <c r="G152" s="47">
        <v>24.36</v>
      </c>
      <c r="H152" s="137"/>
      <c r="I152" s="137"/>
      <c r="J152" s="137"/>
    </row>
    <row r="153" spans="4:10">
      <c r="D153" s="47" t="s">
        <v>251</v>
      </c>
      <c r="E153" s="47" t="s">
        <v>252</v>
      </c>
      <c r="F153" s="47">
        <v>9</v>
      </c>
      <c r="G153" s="47">
        <v>104.83</v>
      </c>
      <c r="H153" s="137"/>
      <c r="I153" s="137"/>
      <c r="J153" s="137"/>
    </row>
    <row r="154" spans="4:10">
      <c r="D154" s="47" t="s">
        <v>251</v>
      </c>
      <c r="E154" s="47" t="s">
        <v>253</v>
      </c>
      <c r="F154" s="47">
        <v>5</v>
      </c>
      <c r="G154" s="47">
        <v>90.07</v>
      </c>
      <c r="H154" s="137"/>
      <c r="I154" s="137"/>
      <c r="J154" s="137"/>
    </row>
    <row r="155" spans="4:10">
      <c r="D155" s="47" t="s">
        <v>251</v>
      </c>
      <c r="E155" s="47" t="s">
        <v>254</v>
      </c>
      <c r="F155" s="47">
        <v>9</v>
      </c>
      <c r="G155" s="47">
        <v>51.14</v>
      </c>
      <c r="H155" s="137"/>
      <c r="I155" s="137"/>
      <c r="J155" s="137"/>
    </row>
    <row r="156" spans="4:10">
      <c r="D156" s="47" t="s">
        <v>251</v>
      </c>
      <c r="E156" s="47" t="s">
        <v>255</v>
      </c>
      <c r="F156" s="47">
        <v>4</v>
      </c>
      <c r="G156" s="47">
        <v>97.4</v>
      </c>
      <c r="H156" s="137"/>
      <c r="I156" s="137"/>
      <c r="J156" s="137"/>
    </row>
    <row r="157" spans="4:10">
      <c r="D157" s="47" t="s">
        <v>251</v>
      </c>
      <c r="E157" s="47" t="s">
        <v>256</v>
      </c>
      <c r="F157" s="47">
        <v>8</v>
      </c>
      <c r="G157" s="47">
        <v>67.989999999999995</v>
      </c>
      <c r="H157" s="137"/>
      <c r="I157" s="137"/>
      <c r="J157" s="137"/>
    </row>
    <row r="158" spans="4:10">
      <c r="D158" s="47" t="s">
        <v>251</v>
      </c>
      <c r="E158" s="47" t="s">
        <v>257</v>
      </c>
      <c r="F158" s="47">
        <v>4</v>
      </c>
      <c r="G158" s="47">
        <v>82.75</v>
      </c>
      <c r="H158" s="137"/>
      <c r="I158" s="137"/>
      <c r="J158" s="137"/>
    </row>
    <row r="159" spans="4:10">
      <c r="D159" s="47" t="s">
        <v>251</v>
      </c>
      <c r="E159" s="47" t="s">
        <v>258</v>
      </c>
      <c r="F159" s="47">
        <v>2</v>
      </c>
      <c r="G159" s="47">
        <v>35.99</v>
      </c>
      <c r="H159" s="137"/>
      <c r="I159" s="137"/>
      <c r="J159" s="137"/>
    </row>
    <row r="160" spans="4:10">
      <c r="D160" s="47" t="s">
        <v>251</v>
      </c>
      <c r="E160" s="47" t="s">
        <v>259</v>
      </c>
      <c r="F160" s="47">
        <v>6</v>
      </c>
      <c r="G160" s="47">
        <v>30.81</v>
      </c>
      <c r="H160" s="137"/>
      <c r="I160" s="137"/>
      <c r="J160" s="137"/>
    </row>
    <row r="161" spans="4:10">
      <c r="D161" s="47" t="s">
        <v>260</v>
      </c>
      <c r="E161" s="47" t="s">
        <v>261</v>
      </c>
      <c r="F161" s="47">
        <v>5</v>
      </c>
      <c r="G161" s="47">
        <v>28.28</v>
      </c>
      <c r="H161" s="137"/>
      <c r="I161" s="137"/>
      <c r="J161" s="137"/>
    </row>
    <row r="162" spans="4:10">
      <c r="D162" s="47" t="s">
        <v>260</v>
      </c>
      <c r="E162" s="47" t="s">
        <v>262</v>
      </c>
      <c r="F162" s="47">
        <v>8</v>
      </c>
      <c r="G162" s="47">
        <v>28.01</v>
      </c>
      <c r="H162" s="137"/>
      <c r="I162" s="137"/>
      <c r="J162" s="137"/>
    </row>
    <row r="163" spans="4:10">
      <c r="D163" s="47" t="s">
        <v>260</v>
      </c>
      <c r="E163" s="47" t="s">
        <v>263</v>
      </c>
      <c r="F163" s="47">
        <v>4</v>
      </c>
      <c r="G163" s="47">
        <v>68.150000000000006</v>
      </c>
      <c r="H163" s="137"/>
      <c r="I163" s="137"/>
      <c r="J163" s="137"/>
    </row>
    <row r="164" spans="4:10">
      <c r="D164" s="47" t="s">
        <v>251</v>
      </c>
      <c r="E164" s="47" t="s">
        <v>264</v>
      </c>
      <c r="F164" s="47">
        <v>11</v>
      </c>
      <c r="G164" s="47">
        <v>108.12</v>
      </c>
      <c r="H164" s="137"/>
      <c r="I164" s="137"/>
      <c r="J164" s="137"/>
    </row>
    <row r="165" spans="4:10">
      <c r="D165" s="47" t="s">
        <v>251</v>
      </c>
      <c r="E165" s="47" t="s">
        <v>265</v>
      </c>
      <c r="F165" s="47">
        <v>7</v>
      </c>
      <c r="G165" s="47">
        <v>51.39</v>
      </c>
      <c r="H165" s="137"/>
      <c r="I165" s="137"/>
      <c r="J165" s="137"/>
    </row>
    <row r="166" spans="4:10">
      <c r="D166" s="47" t="s">
        <v>251</v>
      </c>
      <c r="E166" s="47" t="s">
        <v>266</v>
      </c>
      <c r="F166" s="47">
        <v>5</v>
      </c>
      <c r="G166" s="47">
        <v>84.61</v>
      </c>
      <c r="H166" s="137"/>
      <c r="I166" s="137"/>
      <c r="J166" s="137"/>
    </row>
    <row r="167" spans="4:10">
      <c r="D167" s="47" t="s">
        <v>118</v>
      </c>
      <c r="E167" s="47" t="s">
        <v>267</v>
      </c>
      <c r="F167" s="47">
        <v>2</v>
      </c>
      <c r="G167" s="47">
        <v>95.57</v>
      </c>
      <c r="H167" s="137"/>
      <c r="I167" s="137"/>
      <c r="J167" s="137"/>
    </row>
    <row r="168" spans="4:10">
      <c r="D168" s="47" t="s">
        <v>118</v>
      </c>
      <c r="E168" s="47" t="s">
        <v>268</v>
      </c>
      <c r="F168" s="47">
        <v>7</v>
      </c>
      <c r="G168" s="47">
        <v>67.39</v>
      </c>
      <c r="H168" s="137"/>
      <c r="I168" s="137"/>
      <c r="J168" s="137"/>
    </row>
    <row r="169" spans="4:10">
      <c r="D169" s="47" t="s">
        <v>118</v>
      </c>
      <c r="E169" s="47" t="s">
        <v>269</v>
      </c>
      <c r="F169" s="47">
        <v>2</v>
      </c>
      <c r="G169" s="47">
        <v>52.58</v>
      </c>
      <c r="H169" s="137"/>
      <c r="I169" s="137"/>
      <c r="J169" s="137"/>
    </row>
    <row r="170" spans="4:10">
      <c r="D170" s="47" t="s">
        <v>118</v>
      </c>
      <c r="E170" s="47" t="s">
        <v>270</v>
      </c>
      <c r="F170" s="47">
        <v>10</v>
      </c>
      <c r="G170" s="47">
        <v>111.08</v>
      </c>
      <c r="H170" s="137"/>
      <c r="I170" s="137"/>
      <c r="J170" s="137"/>
    </row>
    <row r="171" spans="4:10">
      <c r="D171" s="47" t="s">
        <v>118</v>
      </c>
      <c r="E171" s="47" t="s">
        <v>271</v>
      </c>
      <c r="F171" s="47">
        <v>9</v>
      </c>
      <c r="G171" s="47">
        <v>49.92</v>
      </c>
      <c r="H171" s="137"/>
      <c r="I171" s="137"/>
      <c r="J171" s="137"/>
    </row>
    <row r="172" spans="4:10">
      <c r="D172" s="47" t="s">
        <v>118</v>
      </c>
      <c r="E172" s="47" t="s">
        <v>272</v>
      </c>
      <c r="F172" s="47">
        <v>11</v>
      </c>
      <c r="G172" s="47">
        <v>80.81</v>
      </c>
      <c r="H172" s="137"/>
      <c r="I172" s="137"/>
      <c r="J172" s="137"/>
    </row>
    <row r="173" spans="4:10">
      <c r="D173" s="47" t="s">
        <v>118</v>
      </c>
      <c r="E173" s="47" t="s">
        <v>273</v>
      </c>
      <c r="F173" s="47">
        <v>10</v>
      </c>
      <c r="G173" s="47">
        <v>53.57</v>
      </c>
      <c r="H173" s="137"/>
      <c r="I173" s="137"/>
      <c r="J173" s="137"/>
    </row>
    <row r="174" spans="4:10">
      <c r="D174" s="47" t="s">
        <v>118</v>
      </c>
      <c r="E174" s="47" t="s">
        <v>274</v>
      </c>
      <c r="F174" s="47">
        <v>6</v>
      </c>
      <c r="G174" s="47">
        <v>81.45</v>
      </c>
      <c r="H174" s="137"/>
      <c r="I174" s="137"/>
      <c r="J174" s="137"/>
    </row>
    <row r="175" spans="4:10">
      <c r="D175" s="47" t="s">
        <v>118</v>
      </c>
      <c r="E175" s="47" t="s">
        <v>275</v>
      </c>
      <c r="F175" s="47">
        <v>10</v>
      </c>
      <c r="G175" s="47">
        <v>41.16</v>
      </c>
      <c r="H175" s="137"/>
      <c r="I175" s="137"/>
      <c r="J175" s="137"/>
    </row>
    <row r="176" spans="4:10">
      <c r="D176" s="47" t="s">
        <v>118</v>
      </c>
      <c r="E176" s="47" t="s">
        <v>276</v>
      </c>
      <c r="F176" s="47">
        <v>8</v>
      </c>
      <c r="G176" s="47">
        <v>36.479999999999997</v>
      </c>
      <c r="H176" s="137"/>
      <c r="I176" s="137"/>
      <c r="J176" s="137"/>
    </row>
    <row r="177" spans="4:10">
      <c r="D177" s="47" t="s">
        <v>118</v>
      </c>
      <c r="E177" s="47" t="s">
        <v>277</v>
      </c>
      <c r="F177" s="47">
        <v>5</v>
      </c>
      <c r="G177" s="47">
        <v>53.98</v>
      </c>
      <c r="H177" s="137"/>
      <c r="I177" s="137"/>
      <c r="J177" s="137"/>
    </row>
    <row r="178" spans="4:10">
      <c r="D178" s="47" t="s">
        <v>118</v>
      </c>
      <c r="E178" s="47" t="s">
        <v>278</v>
      </c>
      <c r="F178" s="47">
        <v>9</v>
      </c>
      <c r="G178" s="47">
        <v>58.97</v>
      </c>
      <c r="H178" s="137"/>
      <c r="I178" s="137"/>
      <c r="J178" s="137"/>
    </row>
    <row r="179" spans="4:10">
      <c r="D179" s="47" t="s">
        <v>181</v>
      </c>
      <c r="E179" s="47" t="s">
        <v>279</v>
      </c>
      <c r="F179" s="47">
        <v>9</v>
      </c>
      <c r="G179" s="47">
        <v>184.13</v>
      </c>
      <c r="H179" s="137"/>
      <c r="I179" s="137"/>
      <c r="J179" s="137"/>
    </row>
    <row r="180" spans="4:10">
      <c r="D180" s="47" t="s">
        <v>181</v>
      </c>
      <c r="E180" s="47" t="s">
        <v>280</v>
      </c>
      <c r="F180" s="47">
        <v>5</v>
      </c>
      <c r="G180" s="47">
        <v>58.7</v>
      </c>
      <c r="H180" s="137"/>
      <c r="I180" s="137"/>
      <c r="J180" s="137"/>
    </row>
    <row r="181" spans="4:10">
      <c r="D181" s="47" t="s">
        <v>181</v>
      </c>
      <c r="E181" s="47" t="s">
        <v>281</v>
      </c>
      <c r="F181" s="47">
        <v>10</v>
      </c>
      <c r="G181" s="47">
        <v>98.62</v>
      </c>
      <c r="H181" s="137"/>
      <c r="I181" s="137"/>
      <c r="J181" s="137"/>
    </row>
    <row r="182" spans="4:10">
      <c r="D182" s="47" t="s">
        <v>181</v>
      </c>
      <c r="E182" s="47" t="s">
        <v>282</v>
      </c>
      <c r="F182" s="47">
        <v>5</v>
      </c>
      <c r="G182" s="47">
        <v>48.87</v>
      </c>
      <c r="H182" s="137"/>
      <c r="I182" s="137"/>
      <c r="J182" s="137"/>
    </row>
    <row r="183" spans="4:10">
      <c r="D183" s="47" t="s">
        <v>181</v>
      </c>
      <c r="E183" s="47" t="s">
        <v>283</v>
      </c>
      <c r="F183" s="47">
        <v>6</v>
      </c>
      <c r="G183" s="47">
        <v>47.67</v>
      </c>
      <c r="H183" s="137"/>
      <c r="I183" s="137"/>
      <c r="J183" s="137"/>
    </row>
    <row r="184" spans="4:10">
      <c r="D184" s="47" t="s">
        <v>181</v>
      </c>
      <c r="E184" s="47" t="s">
        <v>284</v>
      </c>
      <c r="F184" s="47">
        <v>4</v>
      </c>
      <c r="G184" s="47">
        <v>36.96</v>
      </c>
      <c r="H184" s="137"/>
      <c r="I184" s="137"/>
      <c r="J184" s="137"/>
    </row>
    <row r="185" spans="4:10">
      <c r="D185" s="47" t="s">
        <v>181</v>
      </c>
      <c r="E185" s="47" t="s">
        <v>285</v>
      </c>
      <c r="F185" s="47">
        <v>6</v>
      </c>
      <c r="G185" s="47">
        <v>112.4</v>
      </c>
      <c r="H185" s="137"/>
      <c r="I185" s="137"/>
      <c r="J185" s="137"/>
    </row>
    <row r="186" spans="4:10">
      <c r="D186" s="47" t="s">
        <v>181</v>
      </c>
      <c r="E186" s="47" t="s">
        <v>286</v>
      </c>
      <c r="F186" s="47">
        <v>3</v>
      </c>
      <c r="G186" s="47">
        <v>85.01</v>
      </c>
      <c r="H186" s="137"/>
      <c r="I186" s="137"/>
      <c r="J186" s="137"/>
    </row>
    <row r="187" spans="4:10">
      <c r="D187" s="47" t="s">
        <v>225</v>
      </c>
      <c r="E187" s="47" t="s">
        <v>287</v>
      </c>
      <c r="F187" s="47">
        <v>6</v>
      </c>
      <c r="G187" s="47">
        <v>23.38</v>
      </c>
      <c r="H187" s="137"/>
      <c r="I187" s="137"/>
      <c r="J187" s="137"/>
    </row>
    <row r="188" spans="4:10">
      <c r="D188" s="47" t="s">
        <v>288</v>
      </c>
      <c r="E188" s="47" t="s">
        <v>289</v>
      </c>
      <c r="F188" s="47">
        <v>6</v>
      </c>
      <c r="G188" s="47">
        <v>91.31</v>
      </c>
      <c r="H188" s="137"/>
      <c r="I188" s="137"/>
      <c r="J188" s="137"/>
    </row>
    <row r="189" spans="4:10">
      <c r="D189" s="47" t="s">
        <v>288</v>
      </c>
      <c r="E189" s="47" t="s">
        <v>290</v>
      </c>
      <c r="F189" s="47">
        <v>8</v>
      </c>
      <c r="G189" s="47">
        <v>32.32</v>
      </c>
      <c r="H189" s="137"/>
      <c r="I189" s="137"/>
      <c r="J189" s="137"/>
    </row>
    <row r="190" spans="4:10">
      <c r="D190" s="47" t="s">
        <v>214</v>
      </c>
      <c r="E190" s="47" t="s">
        <v>291</v>
      </c>
      <c r="F190" s="47">
        <v>9</v>
      </c>
      <c r="G190" s="47">
        <v>147.72</v>
      </c>
      <c r="H190" s="137"/>
      <c r="I190" s="137"/>
      <c r="J190" s="137"/>
    </row>
    <row r="191" spans="4:10">
      <c r="D191" s="47" t="s">
        <v>292</v>
      </c>
      <c r="E191" s="47" t="s">
        <v>293</v>
      </c>
      <c r="F191" s="47">
        <v>7</v>
      </c>
      <c r="G191" s="47">
        <v>44.18</v>
      </c>
      <c r="H191" s="137"/>
      <c r="I191" s="137"/>
      <c r="J191" s="137"/>
    </row>
    <row r="192" spans="4:10">
      <c r="D192" s="47" t="s">
        <v>225</v>
      </c>
      <c r="E192" s="47" t="s">
        <v>294</v>
      </c>
      <c r="F192" s="47">
        <v>2</v>
      </c>
      <c r="G192" s="47">
        <v>33.29</v>
      </c>
      <c r="H192" s="137"/>
      <c r="I192" s="137"/>
      <c r="J192" s="137"/>
    </row>
    <row r="193" spans="4:10">
      <c r="D193" s="47" t="s">
        <v>118</v>
      </c>
      <c r="E193" s="47" t="s">
        <v>295</v>
      </c>
      <c r="F193" s="47">
        <v>11</v>
      </c>
      <c r="G193" s="47">
        <v>31.08</v>
      </c>
      <c r="H193" s="137"/>
      <c r="I193" s="137"/>
      <c r="J193" s="137"/>
    </row>
    <row r="194" spans="4:10">
      <c r="D194" s="47" t="s">
        <v>118</v>
      </c>
      <c r="E194" s="47" t="s">
        <v>296</v>
      </c>
      <c r="F194" s="47">
        <v>9</v>
      </c>
      <c r="G194" s="47">
        <v>51.89</v>
      </c>
      <c r="H194" s="137"/>
      <c r="I194" s="137"/>
      <c r="J194" s="137"/>
    </row>
    <row r="195" spans="4:10">
      <c r="D195" s="47" t="s">
        <v>118</v>
      </c>
      <c r="E195" s="47" t="s">
        <v>297</v>
      </c>
      <c r="F195" s="47">
        <v>8</v>
      </c>
      <c r="G195" s="47">
        <v>34.049999999999997</v>
      </c>
      <c r="H195" s="137"/>
      <c r="I195" s="137"/>
      <c r="J195" s="137"/>
    </row>
    <row r="196" spans="4:10">
      <c r="D196" s="47" t="s">
        <v>181</v>
      </c>
      <c r="E196" s="47" t="s">
        <v>298</v>
      </c>
      <c r="F196" s="47">
        <v>6</v>
      </c>
      <c r="G196" s="47">
        <v>35.659999999999997</v>
      </c>
      <c r="H196" s="137"/>
      <c r="I196" s="137"/>
      <c r="J196" s="137"/>
    </row>
    <row r="197" spans="4:10">
      <c r="D197" s="47" t="s">
        <v>181</v>
      </c>
      <c r="E197" s="47" t="s">
        <v>299</v>
      </c>
      <c r="F197" s="47">
        <v>8</v>
      </c>
      <c r="G197" s="47">
        <v>41.48</v>
      </c>
      <c r="H197" s="137"/>
      <c r="I197" s="137"/>
      <c r="J197" s="137"/>
    </row>
    <row r="198" spans="4:10">
      <c r="D198" s="47" t="s">
        <v>181</v>
      </c>
      <c r="E198" s="47" t="s">
        <v>300</v>
      </c>
      <c r="F198" s="47">
        <v>11</v>
      </c>
      <c r="G198" s="47">
        <v>46.77</v>
      </c>
      <c r="H198" s="137"/>
      <c r="I198" s="137"/>
      <c r="J198" s="137"/>
    </row>
    <row r="199" spans="4:10">
      <c r="D199" s="47" t="s">
        <v>181</v>
      </c>
      <c r="E199" s="47" t="s">
        <v>301</v>
      </c>
      <c r="F199" s="47">
        <v>4</v>
      </c>
      <c r="G199" s="47">
        <v>45.86</v>
      </c>
      <c r="H199" s="137"/>
      <c r="I199" s="137"/>
      <c r="J199" s="137"/>
    </row>
    <row r="200" spans="4:10">
      <c r="D200" s="47" t="s">
        <v>302</v>
      </c>
      <c r="E200" s="47" t="s">
        <v>303</v>
      </c>
      <c r="F200" s="47">
        <v>4</v>
      </c>
      <c r="G200" s="47">
        <v>40.729999999999997</v>
      </c>
      <c r="H200" s="137"/>
      <c r="I200" s="137"/>
      <c r="J200" s="137"/>
    </row>
    <row r="201" spans="4:10">
      <c r="D201" s="47" t="s">
        <v>302</v>
      </c>
      <c r="E201" s="47" t="s">
        <v>304</v>
      </c>
      <c r="F201" s="47">
        <v>6</v>
      </c>
      <c r="G201" s="47">
        <v>50.39</v>
      </c>
      <c r="H201" s="137"/>
      <c r="I201" s="137"/>
      <c r="J201" s="137"/>
    </row>
    <row r="202" spans="4:10">
      <c r="D202" s="47" t="s">
        <v>305</v>
      </c>
      <c r="E202" s="47" t="s">
        <v>306</v>
      </c>
      <c r="F202" s="47">
        <v>10</v>
      </c>
      <c r="G202" s="47">
        <v>41.8</v>
      </c>
      <c r="H202" s="137"/>
      <c r="I202" s="137"/>
      <c r="J202" s="137"/>
    </row>
    <row r="203" spans="4:10">
      <c r="D203" s="47" t="s">
        <v>302</v>
      </c>
      <c r="E203" s="47" t="s">
        <v>307</v>
      </c>
      <c r="F203" s="47">
        <v>3</v>
      </c>
      <c r="G203" s="47">
        <v>40.85</v>
      </c>
      <c r="H203" s="137"/>
      <c r="I203" s="137"/>
      <c r="J203" s="137"/>
    </row>
    <row r="204" spans="4:10">
      <c r="D204" s="47" t="s">
        <v>308</v>
      </c>
      <c r="E204" s="47" t="s">
        <v>309</v>
      </c>
      <c r="F204" s="47">
        <v>5</v>
      </c>
      <c r="G204" s="47">
        <v>42.67</v>
      </c>
      <c r="H204" s="137"/>
      <c r="I204" s="137"/>
      <c r="J204" s="137"/>
    </row>
    <row r="205" spans="4:10">
      <c r="D205" s="47" t="s">
        <v>305</v>
      </c>
      <c r="E205" s="47" t="s">
        <v>310</v>
      </c>
      <c r="F205" s="47">
        <v>11</v>
      </c>
      <c r="G205" s="47">
        <v>54.54</v>
      </c>
      <c r="H205" s="137"/>
      <c r="I205" s="137"/>
      <c r="J205" s="137"/>
    </row>
    <row r="206" spans="4:10">
      <c r="D206" s="47" t="s">
        <v>302</v>
      </c>
      <c r="E206" s="47" t="s">
        <v>311</v>
      </c>
      <c r="F206" s="47">
        <v>2</v>
      </c>
      <c r="G206" s="47">
        <v>38.01</v>
      </c>
      <c r="H206" s="137"/>
      <c r="I206" s="137"/>
      <c r="J206" s="137"/>
    </row>
    <row r="207" spans="4:10">
      <c r="D207" s="47" t="s">
        <v>305</v>
      </c>
      <c r="E207" s="47" t="s">
        <v>312</v>
      </c>
      <c r="F207" s="47">
        <v>3</v>
      </c>
      <c r="G207" s="47">
        <v>75.849999999999994</v>
      </c>
      <c r="H207" s="137"/>
      <c r="I207" s="137"/>
      <c r="J207" s="137"/>
    </row>
    <row r="208" spans="4:10">
      <c r="D208" s="47" t="s">
        <v>313</v>
      </c>
      <c r="E208" s="47" t="s">
        <v>314</v>
      </c>
      <c r="F208" s="47">
        <v>8</v>
      </c>
      <c r="G208" s="47">
        <v>78.92</v>
      </c>
      <c r="H208" s="137"/>
      <c r="I208" s="137"/>
      <c r="J208" s="137"/>
    </row>
    <row r="209" spans="4:10">
      <c r="D209" s="47" t="s">
        <v>305</v>
      </c>
      <c r="E209" s="47" t="s">
        <v>315</v>
      </c>
      <c r="F209" s="47">
        <v>8</v>
      </c>
      <c r="G209" s="47">
        <v>73.77</v>
      </c>
      <c r="H209" s="137"/>
      <c r="I209" s="137"/>
      <c r="J209" s="137"/>
    </row>
    <row r="210" spans="4:10">
      <c r="D210" s="47" t="s">
        <v>302</v>
      </c>
      <c r="E210" s="47" t="s">
        <v>316</v>
      </c>
      <c r="F210" s="47">
        <v>10</v>
      </c>
      <c r="G210" s="47">
        <v>63.46</v>
      </c>
      <c r="H210" s="137"/>
      <c r="I210" s="137"/>
      <c r="J210" s="137"/>
    </row>
    <row r="211" spans="4:10">
      <c r="D211" s="47" t="s">
        <v>302</v>
      </c>
      <c r="E211" s="47" t="s">
        <v>317</v>
      </c>
      <c r="F211" s="47">
        <v>8</v>
      </c>
      <c r="G211" s="47">
        <v>63.93</v>
      </c>
      <c r="H211" s="137"/>
      <c r="I211" s="137"/>
      <c r="J211" s="137"/>
    </row>
    <row r="212" spans="4:10">
      <c r="D212" s="47" t="s">
        <v>302</v>
      </c>
      <c r="E212" s="47" t="s">
        <v>318</v>
      </c>
      <c r="F212" s="47">
        <v>3</v>
      </c>
      <c r="G212" s="47">
        <v>64.430000000000007</v>
      </c>
      <c r="H212" s="137"/>
      <c r="I212" s="137"/>
      <c r="J212" s="137"/>
    </row>
    <row r="213" spans="4:10">
      <c r="D213" s="47" t="s">
        <v>302</v>
      </c>
      <c r="E213" s="47" t="s">
        <v>319</v>
      </c>
      <c r="F213" s="47">
        <v>7</v>
      </c>
      <c r="G213" s="47">
        <v>54.19</v>
      </c>
      <c r="H213" s="137"/>
      <c r="I213" s="137"/>
      <c r="J213" s="137"/>
    </row>
    <row r="214" spans="4:10">
      <c r="D214" s="47" t="s">
        <v>305</v>
      </c>
      <c r="E214" s="47" t="s">
        <v>320</v>
      </c>
      <c r="F214" s="47">
        <v>6</v>
      </c>
      <c r="G214" s="47">
        <v>59.66</v>
      </c>
      <c r="H214" s="137"/>
      <c r="I214" s="137"/>
      <c r="J214" s="137"/>
    </row>
    <row r="215" spans="4:10">
      <c r="D215" s="47" t="s">
        <v>302</v>
      </c>
      <c r="E215" s="47" t="s">
        <v>321</v>
      </c>
      <c r="F215" s="47">
        <v>8</v>
      </c>
      <c r="G215" s="47">
        <v>52.53</v>
      </c>
      <c r="H215" s="137"/>
      <c r="I215" s="137"/>
      <c r="J215" s="137"/>
    </row>
    <row r="216" spans="4:10">
      <c r="D216" s="47" t="s">
        <v>305</v>
      </c>
      <c r="E216" s="47" t="s">
        <v>322</v>
      </c>
      <c r="F216" s="47">
        <v>7</v>
      </c>
      <c r="G216" s="47">
        <v>74.47</v>
      </c>
      <c r="H216" s="137"/>
      <c r="I216" s="137"/>
      <c r="J216" s="137"/>
    </row>
    <row r="217" spans="4:10">
      <c r="D217" s="47" t="s">
        <v>91</v>
      </c>
      <c r="E217" s="47" t="s">
        <v>323</v>
      </c>
      <c r="F217" s="47">
        <v>7</v>
      </c>
      <c r="G217" s="47">
        <v>5.9</v>
      </c>
      <c r="H217" s="137"/>
      <c r="I217" s="137"/>
      <c r="J217" s="137"/>
    </row>
    <row r="218" spans="4:10">
      <c r="D218" s="47" t="s">
        <v>324</v>
      </c>
      <c r="E218" s="47" t="s">
        <v>325</v>
      </c>
      <c r="F218" s="47">
        <v>9</v>
      </c>
      <c r="G218" s="47">
        <v>11.35</v>
      </c>
      <c r="H218" s="137"/>
      <c r="I218" s="137"/>
      <c r="J218" s="137"/>
    </row>
    <row r="219" spans="4:10">
      <c r="D219" s="47" t="s">
        <v>324</v>
      </c>
      <c r="E219" s="47" t="s">
        <v>326</v>
      </c>
      <c r="F219" s="47">
        <v>9</v>
      </c>
      <c r="G219" s="47">
        <v>15.32</v>
      </c>
      <c r="H219" s="137"/>
      <c r="I219" s="137"/>
      <c r="J219" s="137"/>
    </row>
    <row r="220" spans="4:10">
      <c r="D220" s="47" t="s">
        <v>189</v>
      </c>
      <c r="E220" s="47" t="s">
        <v>327</v>
      </c>
      <c r="F220" s="47">
        <v>4</v>
      </c>
      <c r="G220" s="47">
        <v>0.32</v>
      </c>
      <c r="H220" s="137"/>
      <c r="I220" s="137"/>
      <c r="J220" s="137"/>
    </row>
    <row r="221" spans="4:10">
      <c r="D221" s="47" t="s">
        <v>95</v>
      </c>
      <c r="E221" s="47" t="s">
        <v>328</v>
      </c>
      <c r="F221" s="47">
        <v>9</v>
      </c>
      <c r="G221" s="47">
        <v>0.92</v>
      </c>
      <c r="H221" s="137"/>
      <c r="I221" s="137"/>
      <c r="J221" s="137"/>
    </row>
    <row r="222" spans="4:10">
      <c r="D222" s="47" t="s">
        <v>95</v>
      </c>
      <c r="E222" s="47" t="s">
        <v>329</v>
      </c>
      <c r="F222" s="47">
        <v>3</v>
      </c>
      <c r="G222" s="47">
        <v>0.87</v>
      </c>
      <c r="H222" s="137"/>
      <c r="I222" s="137"/>
      <c r="J222" s="137"/>
    </row>
    <row r="223" spans="4:10">
      <c r="D223" s="47" t="s">
        <v>95</v>
      </c>
      <c r="E223" s="47" t="s">
        <v>330</v>
      </c>
      <c r="F223" s="47">
        <v>8</v>
      </c>
      <c r="G223" s="47">
        <v>0.79</v>
      </c>
      <c r="H223" s="137"/>
      <c r="I223" s="137"/>
      <c r="J223" s="137"/>
    </row>
    <row r="224" spans="4:10">
      <c r="D224" s="47" t="s">
        <v>189</v>
      </c>
      <c r="E224" s="47" t="s">
        <v>331</v>
      </c>
      <c r="F224" s="47">
        <v>3</v>
      </c>
      <c r="G224" s="47">
        <v>1.4</v>
      </c>
      <c r="H224" s="137"/>
      <c r="I224" s="137"/>
      <c r="J224" s="137"/>
    </row>
    <row r="225" spans="4:10">
      <c r="D225" s="47" t="s">
        <v>95</v>
      </c>
      <c r="E225" s="47" t="s">
        <v>332</v>
      </c>
      <c r="F225" s="47">
        <v>8</v>
      </c>
      <c r="G225" s="47">
        <v>0.76</v>
      </c>
      <c r="H225" s="137"/>
      <c r="I225" s="137"/>
      <c r="J225" s="137"/>
    </row>
    <row r="226" spans="4:10">
      <c r="D226" s="47" t="s">
        <v>95</v>
      </c>
      <c r="E226" s="47" t="s">
        <v>333</v>
      </c>
      <c r="F226" s="47">
        <v>2</v>
      </c>
      <c r="G226" s="47">
        <v>0.9</v>
      </c>
      <c r="H226" s="137"/>
      <c r="I226" s="137"/>
      <c r="J226" s="137"/>
    </row>
    <row r="227" spans="4:10">
      <c r="D227" s="47" t="s">
        <v>324</v>
      </c>
      <c r="E227" s="47" t="s">
        <v>334</v>
      </c>
      <c r="F227" s="47">
        <v>4</v>
      </c>
      <c r="G227" s="47">
        <v>18.05</v>
      </c>
      <c r="H227" s="137"/>
      <c r="I227" s="137"/>
      <c r="J227" s="137"/>
    </row>
    <row r="228" spans="4:10">
      <c r="D228" s="47" t="s">
        <v>324</v>
      </c>
      <c r="E228" s="47" t="s">
        <v>335</v>
      </c>
      <c r="F228" s="47">
        <v>8</v>
      </c>
      <c r="G228" s="47">
        <v>33.15</v>
      </c>
      <c r="H228" s="137"/>
      <c r="I228" s="137"/>
      <c r="J228" s="137"/>
    </row>
    <row r="229" spans="4:10">
      <c r="D229" s="47" t="s">
        <v>189</v>
      </c>
      <c r="E229" s="47" t="s">
        <v>336</v>
      </c>
      <c r="F229" s="47">
        <v>5</v>
      </c>
      <c r="G229" s="47">
        <v>1.54</v>
      </c>
      <c r="H229" s="137"/>
      <c r="I229" s="137"/>
      <c r="J229" s="137"/>
    </row>
    <row r="230" spans="4:10">
      <c r="D230" s="47" t="s">
        <v>189</v>
      </c>
      <c r="E230" s="47" t="s">
        <v>337</v>
      </c>
      <c r="F230" s="47">
        <v>9</v>
      </c>
      <c r="G230" s="47">
        <v>2.92</v>
      </c>
      <c r="H230" s="137"/>
      <c r="I230" s="137"/>
      <c r="J230" s="137"/>
    </row>
    <row r="231" spans="4:10">
      <c r="D231" s="47" t="s">
        <v>189</v>
      </c>
      <c r="E231" s="47" t="s">
        <v>338</v>
      </c>
      <c r="F231" s="47">
        <v>10</v>
      </c>
      <c r="G231" s="47">
        <v>3.86</v>
      </c>
      <c r="H231" s="137"/>
      <c r="I231" s="137"/>
      <c r="J231" s="137"/>
    </row>
    <row r="232" spans="4:10">
      <c r="D232" s="47" t="s">
        <v>189</v>
      </c>
      <c r="E232" s="47" t="s">
        <v>339</v>
      </c>
      <c r="F232" s="47">
        <v>11</v>
      </c>
      <c r="G232" s="47">
        <v>3.86</v>
      </c>
      <c r="H232" s="137"/>
      <c r="I232" s="137"/>
      <c r="J232" s="137"/>
    </row>
    <row r="233" spans="4:10">
      <c r="D233" s="47" t="s">
        <v>189</v>
      </c>
      <c r="E233" s="47" t="s">
        <v>340</v>
      </c>
      <c r="F233" s="47">
        <v>4</v>
      </c>
      <c r="G233" s="47">
        <v>3.58</v>
      </c>
      <c r="H233" s="137"/>
      <c r="I233" s="137"/>
      <c r="J233" s="137"/>
    </row>
    <row r="234" spans="4:10">
      <c r="D234" s="47" t="s">
        <v>95</v>
      </c>
      <c r="E234" s="47" t="s">
        <v>341</v>
      </c>
      <c r="F234" s="47">
        <v>7</v>
      </c>
      <c r="G234" s="47">
        <v>1.49</v>
      </c>
      <c r="H234" s="137"/>
      <c r="I234" s="137"/>
      <c r="J234" s="137"/>
    </row>
    <row r="235" spans="4:10">
      <c r="D235" s="47" t="s">
        <v>95</v>
      </c>
      <c r="E235" s="47" t="s">
        <v>342</v>
      </c>
      <c r="F235" s="47">
        <v>7</v>
      </c>
      <c r="G235" s="47">
        <v>1.6</v>
      </c>
      <c r="H235" s="137"/>
      <c r="I235" s="137"/>
      <c r="J235" s="137"/>
    </row>
    <row r="236" spans="4:10">
      <c r="D236" s="47" t="s">
        <v>343</v>
      </c>
      <c r="E236" s="47" t="s">
        <v>344</v>
      </c>
      <c r="F236" s="47">
        <v>9</v>
      </c>
      <c r="G236" s="47">
        <v>1.59</v>
      </c>
      <c r="H236" s="137"/>
      <c r="I236" s="137"/>
      <c r="J236" s="137"/>
    </row>
    <row r="237" spans="4:10">
      <c r="D237" s="47" t="s">
        <v>95</v>
      </c>
      <c r="E237" s="47" t="s">
        <v>345</v>
      </c>
      <c r="F237" s="47">
        <v>2</v>
      </c>
      <c r="G237" s="47">
        <v>11.47</v>
      </c>
      <c r="H237" s="137"/>
      <c r="I237" s="137"/>
      <c r="J237" s="137"/>
    </row>
    <row r="238" spans="4:10">
      <c r="D238" s="47" t="s">
        <v>95</v>
      </c>
      <c r="E238" s="47" t="s">
        <v>346</v>
      </c>
      <c r="F238" s="47">
        <v>8</v>
      </c>
      <c r="G238" s="47">
        <v>11.47</v>
      </c>
      <c r="H238" s="137"/>
      <c r="I238" s="137"/>
      <c r="J238" s="137"/>
    </row>
    <row r="239" spans="4:10">
      <c r="D239" s="47" t="s">
        <v>91</v>
      </c>
      <c r="E239" s="47" t="s">
        <v>347</v>
      </c>
      <c r="F239" s="47">
        <v>2</v>
      </c>
      <c r="G239" s="47">
        <v>20.61</v>
      </c>
      <c r="H239" s="137"/>
      <c r="I239" s="137"/>
      <c r="J239" s="137"/>
    </row>
    <row r="240" spans="4:10">
      <c r="D240" s="47" t="s">
        <v>91</v>
      </c>
      <c r="E240" s="47" t="s">
        <v>348</v>
      </c>
      <c r="F240" s="47">
        <v>5</v>
      </c>
      <c r="G240" s="47">
        <v>7.72</v>
      </c>
      <c r="H240" s="137"/>
      <c r="I240" s="137"/>
      <c r="J240" s="137"/>
    </row>
    <row r="241" spans="4:10">
      <c r="D241" s="47" t="s">
        <v>91</v>
      </c>
      <c r="E241" s="47" t="s">
        <v>349</v>
      </c>
      <c r="F241" s="47">
        <v>4</v>
      </c>
      <c r="G241" s="47">
        <v>16.02</v>
      </c>
      <c r="H241" s="137"/>
      <c r="I241" s="137"/>
      <c r="J241" s="137"/>
    </row>
    <row r="242" spans="4:10">
      <c r="D242" s="47" t="s">
        <v>240</v>
      </c>
      <c r="E242" s="47" t="s">
        <v>350</v>
      </c>
      <c r="F242" s="47">
        <v>2</v>
      </c>
      <c r="G242" s="47">
        <v>20.78</v>
      </c>
      <c r="H242" s="137"/>
      <c r="I242" s="137"/>
      <c r="J242" s="137"/>
    </row>
    <row r="243" spans="4:10">
      <c r="D243" s="47" t="s">
        <v>91</v>
      </c>
      <c r="E243" s="47" t="s">
        <v>351</v>
      </c>
      <c r="F243" s="47">
        <v>2</v>
      </c>
      <c r="G243" s="47">
        <v>16.440000000000001</v>
      </c>
      <c r="H243" s="137"/>
      <c r="I243" s="137"/>
      <c r="J243" s="137"/>
    </row>
    <row r="244" spans="4:10">
      <c r="D244" s="47" t="s">
        <v>183</v>
      </c>
      <c r="E244" s="47" t="s">
        <v>352</v>
      </c>
      <c r="F244" s="47">
        <v>3</v>
      </c>
      <c r="G244" s="47">
        <v>64.540000000000006</v>
      </c>
      <c r="H244" s="137"/>
      <c r="I244" s="137"/>
      <c r="J244" s="137"/>
    </row>
    <row r="245" spans="4:10">
      <c r="D245" s="47" t="s">
        <v>183</v>
      </c>
      <c r="E245" s="47" t="s">
        <v>353</v>
      </c>
      <c r="F245" s="47">
        <v>6</v>
      </c>
      <c r="G245" s="47">
        <v>439.7</v>
      </c>
      <c r="H245" s="137"/>
      <c r="I245" s="137"/>
      <c r="J245" s="137"/>
    </row>
    <row r="246" spans="4:10">
      <c r="D246" s="47" t="s">
        <v>183</v>
      </c>
      <c r="E246" s="47" t="s">
        <v>354</v>
      </c>
      <c r="F246" s="47">
        <v>10</v>
      </c>
      <c r="G246" s="47">
        <v>328.21</v>
      </c>
      <c r="H246" s="137"/>
      <c r="I246" s="137"/>
      <c r="J246" s="137"/>
    </row>
    <row r="247" spans="4:10">
      <c r="D247" s="47" t="s">
        <v>183</v>
      </c>
      <c r="E247" s="47" t="s">
        <v>355</v>
      </c>
      <c r="F247" s="47">
        <v>10</v>
      </c>
      <c r="G247" s="47">
        <v>358.79</v>
      </c>
      <c r="H247" s="137"/>
      <c r="I247" s="137"/>
      <c r="J247" s="137"/>
    </row>
    <row r="248" spans="4:10">
      <c r="D248" s="47" t="s">
        <v>183</v>
      </c>
      <c r="E248" s="47" t="s">
        <v>356</v>
      </c>
      <c r="F248" s="47">
        <v>11</v>
      </c>
      <c r="G248" s="47">
        <v>306.04000000000002</v>
      </c>
      <c r="H248" s="137"/>
      <c r="I248" s="137"/>
      <c r="J248" s="137"/>
    </row>
    <row r="249" spans="4:10">
      <c r="D249" s="47" t="s">
        <v>183</v>
      </c>
      <c r="E249" s="47" t="s">
        <v>357</v>
      </c>
      <c r="F249" s="47">
        <v>7</v>
      </c>
      <c r="G249" s="47">
        <v>273.36</v>
      </c>
      <c r="H249" s="137"/>
      <c r="I249" s="137"/>
      <c r="J249" s="137"/>
    </row>
    <row r="250" spans="4:10">
      <c r="D250" s="47" t="s">
        <v>183</v>
      </c>
      <c r="E250" s="47" t="s">
        <v>358</v>
      </c>
      <c r="F250" s="47">
        <v>9</v>
      </c>
      <c r="G250" s="47">
        <v>256.83</v>
      </c>
      <c r="H250" s="137"/>
      <c r="I250" s="137"/>
      <c r="J250" s="137"/>
    </row>
    <row r="251" spans="4:10">
      <c r="D251" s="47" t="s">
        <v>183</v>
      </c>
      <c r="E251" s="47" t="s">
        <v>359</v>
      </c>
      <c r="F251" s="47">
        <v>3</v>
      </c>
      <c r="G251" s="47">
        <v>371.83</v>
      </c>
      <c r="H251" s="137"/>
      <c r="I251" s="137"/>
      <c r="J251" s="137"/>
    </row>
    <row r="252" spans="4:10">
      <c r="D252" s="47" t="s">
        <v>183</v>
      </c>
      <c r="E252" s="47" t="s">
        <v>360</v>
      </c>
      <c r="F252" s="47">
        <v>5</v>
      </c>
      <c r="G252" s="47">
        <v>531.77</v>
      </c>
      <c r="H252" s="137"/>
      <c r="I252" s="137"/>
      <c r="J252" s="137"/>
    </row>
    <row r="253" spans="4:10">
      <c r="D253" s="47" t="s">
        <v>183</v>
      </c>
      <c r="E253" s="47" t="s">
        <v>361</v>
      </c>
      <c r="F253" s="47">
        <v>4</v>
      </c>
      <c r="G253" s="47">
        <v>425.87</v>
      </c>
      <c r="H253" s="137"/>
      <c r="I253" s="137"/>
      <c r="J253" s="137"/>
    </row>
    <row r="254" spans="4:10">
      <c r="D254" s="47" t="s">
        <v>183</v>
      </c>
      <c r="E254" s="47" t="s">
        <v>362</v>
      </c>
      <c r="F254" s="47">
        <v>3</v>
      </c>
      <c r="G254" s="47">
        <v>561.66999999999996</v>
      </c>
      <c r="H254" s="137"/>
      <c r="I254" s="137"/>
      <c r="J254" s="137"/>
    </row>
    <row r="255" spans="4:10">
      <c r="D255" s="47" t="s">
        <v>234</v>
      </c>
      <c r="E255" s="47" t="s">
        <v>363</v>
      </c>
      <c r="F255" s="47">
        <v>11</v>
      </c>
      <c r="G255" s="47">
        <v>12.49</v>
      </c>
      <c r="H255" s="137"/>
      <c r="I255" s="137"/>
      <c r="J255" s="137"/>
    </row>
    <row r="256" spans="4:10">
      <c r="D256" s="47" t="s">
        <v>149</v>
      </c>
      <c r="E256" s="47" t="s">
        <v>364</v>
      </c>
      <c r="F256" s="47">
        <v>2</v>
      </c>
      <c r="G256" s="47">
        <v>45.6</v>
      </c>
      <c r="H256" s="137"/>
      <c r="I256" s="137"/>
      <c r="J256" s="137"/>
    </row>
    <row r="257" spans="4:10">
      <c r="D257" s="47" t="s">
        <v>149</v>
      </c>
      <c r="E257" s="47" t="s">
        <v>365</v>
      </c>
      <c r="F257" s="47">
        <v>2</v>
      </c>
      <c r="G257" s="47">
        <v>77.7</v>
      </c>
      <c r="H257" s="137"/>
      <c r="I257" s="137"/>
      <c r="J257" s="137"/>
    </row>
    <row r="258" spans="4:10">
      <c r="D258" s="47" t="s">
        <v>183</v>
      </c>
      <c r="E258" s="47" t="s">
        <v>366</v>
      </c>
      <c r="F258" s="47">
        <v>10</v>
      </c>
      <c r="G258" s="47">
        <v>187.63</v>
      </c>
      <c r="H258" s="137"/>
      <c r="I258" s="137"/>
      <c r="J258" s="137"/>
    </row>
    <row r="259" spans="4:10">
      <c r="D259" s="47" t="s">
        <v>183</v>
      </c>
      <c r="E259" s="47" t="s">
        <v>367</v>
      </c>
      <c r="F259" s="47">
        <v>7</v>
      </c>
      <c r="G259" s="47">
        <v>297.43</v>
      </c>
      <c r="H259" s="137"/>
      <c r="I259" s="137"/>
      <c r="J259" s="137"/>
    </row>
    <row r="260" spans="4:10">
      <c r="D260" s="47" t="s">
        <v>183</v>
      </c>
      <c r="E260" s="47" t="s">
        <v>368</v>
      </c>
      <c r="F260" s="47">
        <v>10</v>
      </c>
      <c r="G260" s="47">
        <v>289.38</v>
      </c>
      <c r="H260" s="137"/>
      <c r="I260" s="137"/>
      <c r="J260" s="137"/>
    </row>
    <row r="261" spans="4:10">
      <c r="D261" s="47" t="s">
        <v>183</v>
      </c>
      <c r="E261" s="47" t="s">
        <v>369</v>
      </c>
      <c r="F261" s="47">
        <v>7</v>
      </c>
      <c r="G261" s="47">
        <v>331.75</v>
      </c>
      <c r="H261" s="137"/>
      <c r="I261" s="137"/>
      <c r="J261" s="137"/>
    </row>
    <row r="262" spans="4:10">
      <c r="D262" s="47" t="s">
        <v>183</v>
      </c>
      <c r="E262" s="47" t="s">
        <v>370</v>
      </c>
      <c r="F262" s="47">
        <v>9</v>
      </c>
      <c r="G262" s="47">
        <v>280.07</v>
      </c>
      <c r="H262" s="137"/>
      <c r="I262" s="137"/>
      <c r="J262" s="137"/>
    </row>
    <row r="263" spans="4:10">
      <c r="D263" s="47" t="s">
        <v>183</v>
      </c>
      <c r="E263" s="47" t="s">
        <v>371</v>
      </c>
      <c r="F263" s="47">
        <v>5</v>
      </c>
      <c r="G263" s="47">
        <v>225.08</v>
      </c>
      <c r="H263" s="137"/>
      <c r="I263" s="137"/>
      <c r="J263" s="137"/>
    </row>
    <row r="264" spans="4:10">
      <c r="D264" s="47" t="s">
        <v>183</v>
      </c>
      <c r="E264" s="47" t="s">
        <v>372</v>
      </c>
      <c r="F264" s="47">
        <v>8</v>
      </c>
      <c r="G264" s="47">
        <v>198.43</v>
      </c>
      <c r="H264" s="137"/>
      <c r="I264" s="137"/>
      <c r="J264" s="137"/>
    </row>
    <row r="265" spans="4:10">
      <c r="D265" s="47" t="s">
        <v>183</v>
      </c>
      <c r="E265" s="47" t="s">
        <v>373</v>
      </c>
      <c r="F265" s="47">
        <v>5</v>
      </c>
      <c r="G265" s="47">
        <v>152.96</v>
      </c>
      <c r="H265" s="137"/>
      <c r="I265" s="137"/>
      <c r="J265" s="137"/>
    </row>
    <row r="266" spans="4:10">
      <c r="D266" s="47" t="s">
        <v>183</v>
      </c>
      <c r="E266" s="47" t="s">
        <v>374</v>
      </c>
      <c r="F266" s="47">
        <v>4</v>
      </c>
      <c r="G266" s="47">
        <v>127.11</v>
      </c>
      <c r="H266" s="137"/>
      <c r="I266" s="137"/>
      <c r="J266" s="137"/>
    </row>
    <row r="267" spans="4:10">
      <c r="D267" s="47" t="s">
        <v>183</v>
      </c>
      <c r="E267" s="47" t="s">
        <v>375</v>
      </c>
      <c r="F267" s="47">
        <v>3</v>
      </c>
      <c r="G267" s="47">
        <v>127.11</v>
      </c>
      <c r="H267" s="137"/>
      <c r="I267" s="137"/>
      <c r="J267" s="137"/>
    </row>
    <row r="268" spans="4:10">
      <c r="D268" s="47" t="s">
        <v>183</v>
      </c>
      <c r="E268" s="47" t="s">
        <v>376</v>
      </c>
      <c r="F268" s="47">
        <v>2</v>
      </c>
      <c r="G268" s="47">
        <v>127.11</v>
      </c>
      <c r="H268" s="137"/>
      <c r="I268" s="137"/>
      <c r="J268" s="137"/>
    </row>
    <row r="269" spans="4:10">
      <c r="D269" s="47" t="s">
        <v>183</v>
      </c>
      <c r="E269" s="47" t="s">
        <v>377</v>
      </c>
      <c r="F269" s="47">
        <v>10</v>
      </c>
      <c r="G269" s="47">
        <v>127.11</v>
      </c>
      <c r="H269" s="137"/>
      <c r="I269" s="137"/>
      <c r="J269" s="137"/>
    </row>
    <row r="270" spans="4:10">
      <c r="D270" s="47" t="s">
        <v>183</v>
      </c>
      <c r="E270" s="47" t="s">
        <v>378</v>
      </c>
      <c r="F270" s="47">
        <v>8</v>
      </c>
      <c r="G270" s="47">
        <v>111.61</v>
      </c>
      <c r="H270" s="137"/>
      <c r="I270" s="137"/>
      <c r="J270" s="137"/>
    </row>
    <row r="271" spans="4:10">
      <c r="D271" s="47" t="s">
        <v>183</v>
      </c>
      <c r="E271" s="47" t="s">
        <v>379</v>
      </c>
      <c r="F271" s="47">
        <v>9</v>
      </c>
      <c r="G271" s="47">
        <v>427.71</v>
      </c>
      <c r="H271" s="137"/>
      <c r="I271" s="137"/>
      <c r="J271" s="137"/>
    </row>
    <row r="272" spans="4:10">
      <c r="D272" s="47" t="s">
        <v>183</v>
      </c>
      <c r="E272" s="47" t="s">
        <v>380</v>
      </c>
      <c r="F272" s="47">
        <v>7</v>
      </c>
      <c r="G272" s="47">
        <v>242.4</v>
      </c>
      <c r="H272" s="137"/>
      <c r="I272" s="137"/>
      <c r="J272" s="137"/>
    </row>
    <row r="273" spans="4:10">
      <c r="D273" s="47" t="s">
        <v>183</v>
      </c>
      <c r="E273" s="47" t="s">
        <v>381</v>
      </c>
      <c r="F273" s="47">
        <v>3</v>
      </c>
      <c r="G273" s="47">
        <v>220.12</v>
      </c>
      <c r="H273" s="137"/>
      <c r="I273" s="137"/>
      <c r="J273" s="137"/>
    </row>
    <row r="274" spans="4:10">
      <c r="D274" s="47" t="s">
        <v>183</v>
      </c>
      <c r="E274" s="47" t="s">
        <v>382</v>
      </c>
      <c r="F274" s="47">
        <v>11</v>
      </c>
      <c r="G274" s="47">
        <v>260.95</v>
      </c>
      <c r="H274" s="137"/>
      <c r="I274" s="137"/>
      <c r="J274" s="137"/>
    </row>
    <row r="275" spans="4:10">
      <c r="D275" s="47" t="s">
        <v>183</v>
      </c>
      <c r="E275" s="47" t="s">
        <v>383</v>
      </c>
      <c r="F275" s="47">
        <v>5</v>
      </c>
      <c r="G275" s="47">
        <v>260.95</v>
      </c>
      <c r="H275" s="137"/>
      <c r="I275" s="137"/>
      <c r="J275" s="137"/>
    </row>
    <row r="276" spans="4:10">
      <c r="D276" s="47" t="s">
        <v>183</v>
      </c>
      <c r="E276" s="47" t="s">
        <v>384</v>
      </c>
      <c r="F276" s="47">
        <v>7</v>
      </c>
      <c r="G276" s="47">
        <v>358.51</v>
      </c>
      <c r="H276" s="137"/>
      <c r="I276" s="137"/>
      <c r="J276" s="137"/>
    </row>
    <row r="277" spans="4:10">
      <c r="D277" s="47" t="s">
        <v>183</v>
      </c>
      <c r="E277" s="47" t="s">
        <v>385</v>
      </c>
      <c r="F277" s="47">
        <v>3</v>
      </c>
      <c r="G277" s="47">
        <v>388.69</v>
      </c>
      <c r="H277" s="137"/>
      <c r="I277" s="137"/>
      <c r="J277" s="137"/>
    </row>
    <row r="278" spans="4:10">
      <c r="D278" s="47" t="s">
        <v>183</v>
      </c>
      <c r="E278" s="47" t="s">
        <v>386</v>
      </c>
      <c r="F278" s="47">
        <v>2</v>
      </c>
      <c r="G278" s="47">
        <v>273.87</v>
      </c>
      <c r="H278" s="137"/>
      <c r="I278" s="137"/>
      <c r="J278" s="137"/>
    </row>
    <row r="279" spans="4:10">
      <c r="D279" s="47" t="s">
        <v>183</v>
      </c>
      <c r="E279" s="47" t="s">
        <v>387</v>
      </c>
      <c r="F279" s="47">
        <v>3</v>
      </c>
      <c r="G279" s="47">
        <v>243.89</v>
      </c>
      <c r="H279" s="137"/>
      <c r="I279" s="137"/>
      <c r="J279" s="137"/>
    </row>
    <row r="280" spans="4:10">
      <c r="D280" s="47" t="s">
        <v>183</v>
      </c>
      <c r="E280" s="47" t="s">
        <v>388</v>
      </c>
      <c r="F280" s="47">
        <v>9</v>
      </c>
      <c r="G280" s="47">
        <v>245.29</v>
      </c>
      <c r="H280" s="137"/>
      <c r="I280" s="137"/>
      <c r="J280" s="137"/>
    </row>
    <row r="281" spans="4:10">
      <c r="D281" s="47" t="s">
        <v>183</v>
      </c>
      <c r="E281" s="47" t="s">
        <v>389</v>
      </c>
      <c r="F281" s="47">
        <v>6</v>
      </c>
      <c r="G281" s="47">
        <v>713.84</v>
      </c>
      <c r="H281" s="137"/>
      <c r="I281" s="137"/>
      <c r="J281" s="137"/>
    </row>
    <row r="282" spans="4:10">
      <c r="D282" s="47" t="s">
        <v>189</v>
      </c>
      <c r="E282" s="47" t="s">
        <v>390</v>
      </c>
      <c r="F282" s="47">
        <v>4</v>
      </c>
      <c r="G282" s="47">
        <v>11.8</v>
      </c>
      <c r="H282" s="137"/>
      <c r="I282" s="137"/>
      <c r="J282" s="137"/>
    </row>
    <row r="283" spans="4:10">
      <c r="D283" s="47" t="s">
        <v>216</v>
      </c>
      <c r="E283" s="47" t="s">
        <v>391</v>
      </c>
      <c r="F283" s="47">
        <v>10</v>
      </c>
      <c r="G283" s="47">
        <v>20.32</v>
      </c>
      <c r="H283" s="137"/>
      <c r="I283" s="137"/>
      <c r="J283" s="137"/>
    </row>
    <row r="284" spans="4:10">
      <c r="D284" s="47" t="s">
        <v>216</v>
      </c>
      <c r="E284" s="47" t="s">
        <v>392</v>
      </c>
      <c r="F284" s="47">
        <v>3</v>
      </c>
      <c r="G284" s="47">
        <v>20.399999999999999</v>
      </c>
      <c r="H284" s="137"/>
      <c r="I284" s="137"/>
      <c r="J284" s="137"/>
    </row>
    <row r="285" spans="4:10">
      <c r="D285" s="47" t="s">
        <v>216</v>
      </c>
      <c r="E285" s="47" t="s">
        <v>393</v>
      </c>
      <c r="F285" s="47">
        <v>10</v>
      </c>
      <c r="G285" s="47">
        <v>33.81</v>
      </c>
      <c r="H285" s="137"/>
      <c r="I285" s="137"/>
      <c r="J285" s="137"/>
    </row>
    <row r="286" spans="4:10">
      <c r="D286" s="47" t="s">
        <v>216</v>
      </c>
      <c r="E286" s="47" t="s">
        <v>394</v>
      </c>
      <c r="F286" s="47">
        <v>4</v>
      </c>
      <c r="G286" s="47">
        <v>34.200000000000003</v>
      </c>
      <c r="H286" s="137"/>
      <c r="I286" s="137"/>
      <c r="J286" s="137"/>
    </row>
    <row r="287" spans="4:10">
      <c r="D287" s="47" t="s">
        <v>216</v>
      </c>
      <c r="E287" s="47" t="s">
        <v>395</v>
      </c>
      <c r="F287" s="47">
        <v>11</v>
      </c>
      <c r="G287" s="47">
        <v>33.94</v>
      </c>
      <c r="H287" s="137"/>
      <c r="I287" s="137"/>
      <c r="J287" s="137"/>
    </row>
    <row r="288" spans="4:10">
      <c r="D288" s="47" t="s">
        <v>93</v>
      </c>
      <c r="E288" s="47" t="s">
        <v>396</v>
      </c>
      <c r="F288" s="47">
        <v>11</v>
      </c>
      <c r="G288" s="47">
        <v>95.12</v>
      </c>
      <c r="H288" s="137"/>
      <c r="I288" s="137"/>
      <c r="J288" s="137"/>
    </row>
    <row r="289" spans="4:10">
      <c r="D289" s="47" t="s">
        <v>93</v>
      </c>
      <c r="E289" s="47" t="s">
        <v>397</v>
      </c>
      <c r="F289" s="47">
        <v>9</v>
      </c>
      <c r="G289" s="47">
        <v>91.07</v>
      </c>
      <c r="H289" s="137"/>
      <c r="I289" s="137"/>
      <c r="J289" s="137"/>
    </row>
    <row r="290" spans="4:10">
      <c r="D290" s="47" t="s">
        <v>93</v>
      </c>
      <c r="E290" s="47" t="s">
        <v>398</v>
      </c>
      <c r="F290" s="47">
        <v>9</v>
      </c>
      <c r="G290" s="47">
        <v>57.68</v>
      </c>
      <c r="H290" s="137"/>
      <c r="I290" s="137"/>
      <c r="J290" s="137"/>
    </row>
    <row r="291" spans="4:10">
      <c r="D291" s="47" t="s">
        <v>93</v>
      </c>
      <c r="E291" s="47" t="s">
        <v>399</v>
      </c>
      <c r="F291" s="47">
        <v>3</v>
      </c>
      <c r="G291" s="47">
        <v>57.68</v>
      </c>
      <c r="H291" s="137"/>
      <c r="I291" s="137"/>
      <c r="J291" s="137"/>
    </row>
    <row r="292" spans="4:10">
      <c r="D292" s="47" t="s">
        <v>93</v>
      </c>
      <c r="E292" s="47" t="s">
        <v>400</v>
      </c>
      <c r="F292" s="47">
        <v>3</v>
      </c>
      <c r="G292" s="47">
        <v>69.819999999999993</v>
      </c>
      <c r="H292" s="137"/>
      <c r="I292" s="137"/>
      <c r="J292" s="137"/>
    </row>
    <row r="293" spans="4:10">
      <c r="D293" s="47" t="s">
        <v>93</v>
      </c>
      <c r="E293" s="47" t="s">
        <v>401</v>
      </c>
      <c r="F293" s="47">
        <v>7</v>
      </c>
      <c r="G293" s="47">
        <v>60.71</v>
      </c>
      <c r="H293" s="137"/>
      <c r="I293" s="137"/>
      <c r="J293" s="137"/>
    </row>
    <row r="294" spans="4:10">
      <c r="D294" s="47" t="s">
        <v>93</v>
      </c>
      <c r="E294" s="47" t="s">
        <v>402</v>
      </c>
      <c r="F294" s="47">
        <v>5</v>
      </c>
      <c r="G294" s="47">
        <v>68.81</v>
      </c>
      <c r="H294" s="137"/>
      <c r="I294" s="137"/>
      <c r="J294" s="137"/>
    </row>
    <row r="295" spans="4:10">
      <c r="D295" s="47" t="s">
        <v>93</v>
      </c>
      <c r="E295" s="47" t="s">
        <v>403</v>
      </c>
      <c r="F295" s="47">
        <v>3</v>
      </c>
      <c r="G295" s="47">
        <v>91.07</v>
      </c>
      <c r="H295" s="137"/>
      <c r="I295" s="137"/>
      <c r="J295" s="137"/>
    </row>
    <row r="296" spans="4:10">
      <c r="D296" s="47" t="s">
        <v>404</v>
      </c>
      <c r="E296" s="47" t="s">
        <v>405</v>
      </c>
      <c r="F296" s="47">
        <v>2</v>
      </c>
      <c r="G296" s="47">
        <v>83.66</v>
      </c>
      <c r="H296" s="137"/>
      <c r="I296" s="137"/>
      <c r="J296" s="137"/>
    </row>
    <row r="297" spans="4:10">
      <c r="D297" s="47" t="s">
        <v>404</v>
      </c>
      <c r="E297" s="47" t="s">
        <v>406</v>
      </c>
      <c r="F297" s="47">
        <v>11</v>
      </c>
      <c r="G297" s="47">
        <v>74.84</v>
      </c>
      <c r="H297" s="137"/>
      <c r="I297" s="137"/>
      <c r="J297" s="137"/>
    </row>
    <row r="298" spans="4:10">
      <c r="D298" s="47" t="s">
        <v>216</v>
      </c>
      <c r="E298" s="47" t="s">
        <v>407</v>
      </c>
      <c r="F298" s="47">
        <v>11</v>
      </c>
      <c r="G298" s="47">
        <v>23.67</v>
      </c>
      <c r="H298" s="137"/>
      <c r="I298" s="137"/>
      <c r="J298" s="137"/>
    </row>
    <row r="299" spans="4:10">
      <c r="D299" s="47" t="s">
        <v>216</v>
      </c>
      <c r="E299" s="47" t="s">
        <v>408</v>
      </c>
      <c r="F299" s="47">
        <v>5</v>
      </c>
      <c r="G299" s="47">
        <v>32.47</v>
      </c>
      <c r="H299" s="137"/>
      <c r="I299" s="137"/>
      <c r="J299" s="137"/>
    </row>
    <row r="300" spans="4:10">
      <c r="D300" s="47" t="s">
        <v>216</v>
      </c>
      <c r="E300" s="47" t="s">
        <v>409</v>
      </c>
      <c r="F300" s="47">
        <v>4</v>
      </c>
      <c r="G300" s="47">
        <v>23.64</v>
      </c>
      <c r="H300" s="137"/>
      <c r="I300" s="137"/>
      <c r="J300" s="137"/>
    </row>
    <row r="301" spans="4:10">
      <c r="D301" s="47" t="s">
        <v>216</v>
      </c>
      <c r="E301" s="47" t="s">
        <v>410</v>
      </c>
      <c r="F301" s="47">
        <v>5</v>
      </c>
      <c r="G301" s="47">
        <v>23.61</v>
      </c>
      <c r="H301" s="137"/>
      <c r="I301" s="137"/>
      <c r="J301" s="137"/>
    </row>
    <row r="302" spans="4:10">
      <c r="D302" s="47" t="s">
        <v>411</v>
      </c>
      <c r="E302" s="47" t="s">
        <v>412</v>
      </c>
      <c r="F302" s="47">
        <v>2</v>
      </c>
      <c r="G302" s="47">
        <v>328.03</v>
      </c>
      <c r="H302" s="137"/>
      <c r="I302" s="137"/>
      <c r="J302" s="137"/>
    </row>
    <row r="303" spans="4:10">
      <c r="D303" s="47" t="s">
        <v>413</v>
      </c>
      <c r="E303" s="47" t="s">
        <v>414</v>
      </c>
      <c r="F303" s="47">
        <v>4</v>
      </c>
      <c r="G303" s="47">
        <v>0.33</v>
      </c>
      <c r="H303" s="137"/>
      <c r="I303" s="137"/>
      <c r="J303" s="137"/>
    </row>
    <row r="304" spans="4:10">
      <c r="D304" s="47" t="s">
        <v>413</v>
      </c>
      <c r="E304" s="47" t="s">
        <v>415</v>
      </c>
      <c r="F304" s="47">
        <v>6</v>
      </c>
      <c r="G304" s="47">
        <v>0.33</v>
      </c>
      <c r="H304" s="137"/>
      <c r="I304" s="137"/>
      <c r="J304" s="137"/>
    </row>
    <row r="305" spans="4:10">
      <c r="D305" s="47" t="s">
        <v>413</v>
      </c>
      <c r="E305" s="47" t="s">
        <v>416</v>
      </c>
      <c r="F305" s="47">
        <v>10</v>
      </c>
      <c r="G305" s="47">
        <v>0.4</v>
      </c>
      <c r="H305" s="137"/>
      <c r="I305" s="137"/>
      <c r="J305" s="137"/>
    </row>
    <row r="306" spans="4:10">
      <c r="D306" s="47" t="s">
        <v>413</v>
      </c>
      <c r="E306" s="47" t="s">
        <v>417</v>
      </c>
      <c r="F306" s="47">
        <v>8</v>
      </c>
      <c r="G306" s="47">
        <v>0.6</v>
      </c>
      <c r="H306" s="137"/>
      <c r="I306" s="137"/>
      <c r="J306" s="137"/>
    </row>
    <row r="307" spans="4:10">
      <c r="D307" s="47" t="s">
        <v>413</v>
      </c>
      <c r="E307" s="47" t="s">
        <v>418</v>
      </c>
      <c r="F307" s="47">
        <v>11</v>
      </c>
      <c r="G307" s="47">
        <v>0.6</v>
      </c>
      <c r="H307" s="137"/>
      <c r="I307" s="137"/>
      <c r="J307" s="137"/>
    </row>
    <row r="308" spans="4:10">
      <c r="D308" s="47" t="s">
        <v>413</v>
      </c>
      <c r="E308" s="47" t="s">
        <v>419</v>
      </c>
      <c r="F308" s="47">
        <v>11</v>
      </c>
      <c r="G308" s="47">
        <v>0.79</v>
      </c>
      <c r="H308" s="137"/>
      <c r="I308" s="137"/>
      <c r="J308" s="137"/>
    </row>
    <row r="309" spans="4:10">
      <c r="D309" s="47" t="s">
        <v>413</v>
      </c>
      <c r="E309" s="47" t="s">
        <v>420</v>
      </c>
      <c r="F309" s="47">
        <v>8</v>
      </c>
      <c r="G309" s="47">
        <v>0.4</v>
      </c>
      <c r="H309" s="137"/>
      <c r="I309" s="137"/>
      <c r="J309" s="137"/>
    </row>
    <row r="310" spans="4:10">
      <c r="D310" s="47" t="s">
        <v>413</v>
      </c>
      <c r="E310" s="47" t="s">
        <v>421</v>
      </c>
      <c r="F310" s="47">
        <v>5</v>
      </c>
      <c r="G310" s="47">
        <v>0.8</v>
      </c>
      <c r="H310" s="137"/>
      <c r="I310" s="137"/>
      <c r="J310" s="137"/>
    </row>
    <row r="311" spans="4:10">
      <c r="D311" s="47" t="s">
        <v>413</v>
      </c>
      <c r="E311" s="47" t="s">
        <v>422</v>
      </c>
      <c r="F311" s="47">
        <v>2</v>
      </c>
      <c r="G311" s="47">
        <v>0.31</v>
      </c>
      <c r="H311" s="137"/>
      <c r="I311" s="137"/>
      <c r="J311" s="137"/>
    </row>
    <row r="312" spans="4:10">
      <c r="D312" s="47" t="s">
        <v>413</v>
      </c>
      <c r="E312" s="47" t="s">
        <v>423</v>
      </c>
      <c r="F312" s="47">
        <v>8</v>
      </c>
      <c r="G312" s="47">
        <v>0.17</v>
      </c>
      <c r="H312" s="137"/>
      <c r="I312" s="137"/>
      <c r="J312" s="137"/>
    </row>
    <row r="313" spans="4:10">
      <c r="D313" s="47" t="s">
        <v>413</v>
      </c>
      <c r="E313" s="47" t="s">
        <v>424</v>
      </c>
      <c r="F313" s="47">
        <v>7</v>
      </c>
      <c r="G313" s="47">
        <v>0.27</v>
      </c>
      <c r="H313" s="137"/>
      <c r="I313" s="137"/>
      <c r="J313" s="137"/>
    </row>
    <row r="314" spans="4:10">
      <c r="D314" s="47" t="s">
        <v>425</v>
      </c>
      <c r="E314" s="47" t="s">
        <v>426</v>
      </c>
      <c r="F314" s="47">
        <v>4</v>
      </c>
      <c r="G314" s="47">
        <v>0.23</v>
      </c>
      <c r="H314" s="137"/>
      <c r="I314" s="137"/>
      <c r="J314" s="137"/>
    </row>
    <row r="315" spans="4:10">
      <c r="D315" s="47" t="s">
        <v>427</v>
      </c>
      <c r="E315" s="47" t="s">
        <v>428</v>
      </c>
      <c r="F315" s="47">
        <v>7</v>
      </c>
      <c r="G315" s="47">
        <v>0.25</v>
      </c>
      <c r="H315" s="137"/>
      <c r="I315" s="137"/>
      <c r="J315" s="137"/>
    </row>
    <row r="316" spans="4:10">
      <c r="D316" s="47" t="s">
        <v>427</v>
      </c>
      <c r="E316" s="47" t="s">
        <v>429</v>
      </c>
      <c r="F316" s="47">
        <v>6</v>
      </c>
      <c r="G316" s="47">
        <v>0.13</v>
      </c>
      <c r="H316" s="137"/>
      <c r="I316" s="137"/>
      <c r="J316" s="137"/>
    </row>
    <row r="317" spans="4:10">
      <c r="D317" s="47" t="s">
        <v>430</v>
      </c>
      <c r="E317" s="47" t="s">
        <v>431</v>
      </c>
      <c r="F317" s="47">
        <v>10</v>
      </c>
      <c r="G317" s="47">
        <v>0.56000000000000005</v>
      </c>
      <c r="H317" s="137"/>
      <c r="I317" s="137"/>
      <c r="J317" s="137"/>
    </row>
    <row r="318" spans="4:10">
      <c r="D318" s="47" t="s">
        <v>430</v>
      </c>
      <c r="E318" s="47" t="s">
        <v>432</v>
      </c>
      <c r="F318" s="47">
        <v>6</v>
      </c>
      <c r="G318" s="47">
        <v>0.76</v>
      </c>
      <c r="H318" s="137"/>
      <c r="I318" s="137"/>
      <c r="J318" s="137"/>
    </row>
    <row r="319" spans="4:10">
      <c r="D319" s="47" t="s">
        <v>208</v>
      </c>
      <c r="E319" s="47" t="s">
        <v>433</v>
      </c>
      <c r="F319" s="47">
        <v>4</v>
      </c>
      <c r="G319" s="47">
        <v>58.61</v>
      </c>
      <c r="H319" s="137"/>
      <c r="I319" s="137"/>
      <c r="J319" s="137"/>
    </row>
    <row r="320" spans="4:10">
      <c r="D320" s="47" t="s">
        <v>202</v>
      </c>
      <c r="E320" s="47" t="s">
        <v>434</v>
      </c>
      <c r="F320" s="47">
        <v>3</v>
      </c>
      <c r="G320" s="47">
        <v>29.2</v>
      </c>
      <c r="H320" s="137"/>
      <c r="I320" s="137"/>
      <c r="J320" s="137"/>
    </row>
    <row r="321" spans="4:10">
      <c r="D321" s="47" t="s">
        <v>208</v>
      </c>
      <c r="E321" s="47" t="s">
        <v>435</v>
      </c>
      <c r="F321" s="47">
        <v>9</v>
      </c>
      <c r="G321" s="47">
        <v>30.81</v>
      </c>
      <c r="H321" s="137"/>
      <c r="I321" s="137"/>
      <c r="J321" s="137"/>
    </row>
    <row r="322" spans="4:10">
      <c r="D322" s="47" t="s">
        <v>202</v>
      </c>
      <c r="E322" s="47" t="s">
        <v>436</v>
      </c>
      <c r="F322" s="47">
        <v>2</v>
      </c>
      <c r="G322" s="47">
        <v>91.82</v>
      </c>
      <c r="H322" s="137"/>
      <c r="I322" s="137"/>
      <c r="J322" s="137"/>
    </row>
    <row r="323" spans="4:10">
      <c r="D323" s="47" t="s">
        <v>208</v>
      </c>
      <c r="E323" s="47" t="s">
        <v>437</v>
      </c>
      <c r="F323" s="47">
        <v>10</v>
      </c>
      <c r="G323" s="47">
        <v>36.17</v>
      </c>
      <c r="H323" s="137"/>
      <c r="I323" s="137"/>
      <c r="J323" s="137"/>
    </row>
    <row r="324" spans="4:10">
      <c r="D324" s="47" t="s">
        <v>438</v>
      </c>
      <c r="E324" s="47" t="s">
        <v>439</v>
      </c>
      <c r="F324" s="47">
        <v>5</v>
      </c>
      <c r="G324" s="47">
        <v>40.1</v>
      </c>
      <c r="H324" s="137"/>
      <c r="I324" s="137"/>
      <c r="J324" s="137"/>
    </row>
    <row r="325" spans="4:10">
      <c r="D325" s="47" t="s">
        <v>202</v>
      </c>
      <c r="E325" s="47" t="s">
        <v>440</v>
      </c>
      <c r="F325" s="47">
        <v>2</v>
      </c>
      <c r="G325" s="47">
        <v>28.96</v>
      </c>
      <c r="H325" s="137"/>
      <c r="I325" s="137"/>
      <c r="J325" s="137"/>
    </row>
    <row r="326" spans="4:10">
      <c r="D326" s="47" t="s">
        <v>208</v>
      </c>
      <c r="E326" s="47" t="s">
        <v>441</v>
      </c>
      <c r="F326" s="47">
        <v>10</v>
      </c>
      <c r="G326" s="47">
        <v>16.23</v>
      </c>
      <c r="H326" s="137"/>
      <c r="I326" s="137"/>
      <c r="J326" s="137"/>
    </row>
    <row r="327" spans="4:10">
      <c r="D327" s="47" t="s">
        <v>438</v>
      </c>
      <c r="E327" s="47" t="s">
        <v>442</v>
      </c>
      <c r="F327" s="47">
        <v>7</v>
      </c>
      <c r="G327" s="47">
        <v>19.93</v>
      </c>
      <c r="H327" s="137"/>
      <c r="I327" s="137"/>
      <c r="J327" s="137"/>
    </row>
    <row r="328" spans="4:10">
      <c r="D328" s="47" t="s">
        <v>208</v>
      </c>
      <c r="E328" s="47" t="s">
        <v>443</v>
      </c>
      <c r="F328" s="47">
        <v>9</v>
      </c>
      <c r="G328" s="47">
        <v>17.690000000000001</v>
      </c>
      <c r="H328" s="137"/>
      <c r="I328" s="137"/>
      <c r="J328" s="137"/>
    </row>
    <row r="329" spans="4:10">
      <c r="D329" s="47" t="s">
        <v>189</v>
      </c>
      <c r="E329" s="47" t="s">
        <v>444</v>
      </c>
      <c r="F329" s="47">
        <v>5</v>
      </c>
      <c r="G329" s="47">
        <v>13.27</v>
      </c>
      <c r="H329" s="137"/>
      <c r="I329" s="137"/>
      <c r="J329" s="137"/>
    </row>
    <row r="330" spans="4:10">
      <c r="D330" s="47" t="s">
        <v>192</v>
      </c>
      <c r="E330" s="47" t="s">
        <v>445</v>
      </c>
      <c r="F330" s="47">
        <v>7</v>
      </c>
      <c r="G330" s="47">
        <v>40.75</v>
      </c>
      <c r="H330" s="137"/>
      <c r="I330" s="137"/>
      <c r="J330" s="137"/>
    </row>
    <row r="331" spans="4:10">
      <c r="D331" s="47" t="s">
        <v>192</v>
      </c>
      <c r="E331" s="47" t="s">
        <v>446</v>
      </c>
      <c r="F331" s="47">
        <v>5</v>
      </c>
      <c r="G331" s="47">
        <v>67.150000000000006</v>
      </c>
      <c r="H331" s="137"/>
      <c r="I331" s="137"/>
      <c r="J331" s="137"/>
    </row>
    <row r="332" spans="4:10">
      <c r="D332" s="47" t="s">
        <v>197</v>
      </c>
      <c r="E332" s="47" t="s">
        <v>447</v>
      </c>
      <c r="F332" s="47">
        <v>2</v>
      </c>
      <c r="G332" s="47">
        <v>15.45</v>
      </c>
      <c r="H332" s="137"/>
      <c r="I332" s="137"/>
      <c r="J332" s="137"/>
    </row>
    <row r="333" spans="4:10">
      <c r="D333" s="47" t="s">
        <v>202</v>
      </c>
      <c r="E333" s="47" t="s">
        <v>448</v>
      </c>
      <c r="F333" s="47">
        <v>11</v>
      </c>
      <c r="G333" s="47">
        <v>28.55</v>
      </c>
      <c r="H333" s="137"/>
      <c r="I333" s="137"/>
      <c r="J333" s="137"/>
    </row>
    <row r="334" spans="4:10">
      <c r="D334" s="47" t="s">
        <v>202</v>
      </c>
      <c r="E334" s="47" t="s">
        <v>449</v>
      </c>
      <c r="F334" s="47">
        <v>7</v>
      </c>
      <c r="G334" s="47">
        <v>17.559999999999999</v>
      </c>
      <c r="H334" s="137"/>
      <c r="I334" s="137"/>
      <c r="J334" s="137"/>
    </row>
    <row r="335" spans="4:10">
      <c r="D335" s="47" t="s">
        <v>208</v>
      </c>
      <c r="E335" s="47" t="s">
        <v>450</v>
      </c>
      <c r="F335" s="47">
        <v>7</v>
      </c>
      <c r="G335" s="47">
        <v>14.21</v>
      </c>
      <c r="H335" s="137"/>
      <c r="I335" s="137"/>
      <c r="J335" s="137"/>
    </row>
    <row r="336" spans="4:10">
      <c r="D336" s="47" t="s">
        <v>208</v>
      </c>
      <c r="E336" s="47" t="s">
        <v>451</v>
      </c>
      <c r="F336" s="47">
        <v>2</v>
      </c>
      <c r="G336" s="47">
        <v>44.6</v>
      </c>
      <c r="H336" s="137"/>
      <c r="I336" s="137"/>
      <c r="J336" s="137"/>
    </row>
    <row r="337" spans="4:10">
      <c r="D337" s="47" t="s">
        <v>208</v>
      </c>
      <c r="E337" s="47" t="s">
        <v>452</v>
      </c>
      <c r="F337" s="47">
        <v>3</v>
      </c>
      <c r="G337" s="47">
        <v>9.02</v>
      </c>
      <c r="H337" s="137"/>
      <c r="I337" s="137"/>
      <c r="J337" s="137"/>
    </row>
    <row r="338" spans="4:10">
      <c r="D338" s="47" t="s">
        <v>208</v>
      </c>
      <c r="E338" s="47" t="s">
        <v>453</v>
      </c>
      <c r="F338" s="47">
        <v>10</v>
      </c>
      <c r="G338" s="47">
        <v>10.9</v>
      </c>
      <c r="H338" s="137"/>
      <c r="I338" s="137"/>
      <c r="J338" s="137"/>
    </row>
    <row r="339" spans="4:10">
      <c r="D339" s="47" t="s">
        <v>208</v>
      </c>
      <c r="E339" s="47" t="s">
        <v>454</v>
      </c>
      <c r="F339" s="47">
        <v>5</v>
      </c>
      <c r="G339" s="47">
        <v>22.06</v>
      </c>
      <c r="H339" s="137"/>
      <c r="I339" s="137"/>
      <c r="J339" s="137"/>
    </row>
    <row r="340" spans="4:10">
      <c r="D340" s="47" t="s">
        <v>202</v>
      </c>
      <c r="E340" s="47" t="s">
        <v>455</v>
      </c>
      <c r="F340" s="47">
        <v>10</v>
      </c>
      <c r="G340" s="47">
        <v>13.09</v>
      </c>
      <c r="H340" s="137"/>
      <c r="I340" s="137"/>
      <c r="J340" s="137"/>
    </row>
    <row r="341" spans="4:10">
      <c r="D341" s="47" t="s">
        <v>456</v>
      </c>
      <c r="E341" s="47" t="s">
        <v>457</v>
      </c>
      <c r="F341" s="47">
        <v>9</v>
      </c>
      <c r="G341" s="47">
        <v>20.309999999999999</v>
      </c>
      <c r="H341" s="137"/>
      <c r="I341" s="137"/>
      <c r="J341" s="137"/>
    </row>
    <row r="342" spans="4:10">
      <c r="D342" s="47" t="s">
        <v>208</v>
      </c>
      <c r="E342" s="47" t="s">
        <v>458</v>
      </c>
      <c r="F342" s="47">
        <v>3</v>
      </c>
      <c r="G342" s="47">
        <v>61.41</v>
      </c>
      <c r="H342" s="137"/>
      <c r="I342" s="137"/>
      <c r="J342" s="137"/>
    </row>
    <row r="343" spans="4:10">
      <c r="D343" s="47" t="s">
        <v>202</v>
      </c>
      <c r="E343" s="47" t="s">
        <v>459</v>
      </c>
      <c r="F343" s="47">
        <v>3</v>
      </c>
      <c r="G343" s="47">
        <v>57.8</v>
      </c>
      <c r="H343" s="137"/>
      <c r="I343" s="137"/>
      <c r="J343" s="137"/>
    </row>
    <row r="344" spans="4:10">
      <c r="D344" s="47" t="s">
        <v>208</v>
      </c>
      <c r="E344" s="47" t="s">
        <v>460</v>
      </c>
      <c r="F344" s="47">
        <v>7</v>
      </c>
      <c r="G344" s="47">
        <v>56.13</v>
      </c>
      <c r="H344" s="137"/>
      <c r="I344" s="137"/>
      <c r="J344" s="137"/>
    </row>
    <row r="345" spans="4:10">
      <c r="D345" s="47" t="s">
        <v>208</v>
      </c>
      <c r="E345" s="47" t="s">
        <v>461</v>
      </c>
      <c r="F345" s="47">
        <v>2</v>
      </c>
      <c r="G345" s="47">
        <v>21.87</v>
      </c>
      <c r="H345" s="137"/>
      <c r="I345" s="137"/>
      <c r="J345" s="137"/>
    </row>
    <row r="346" spans="4:10">
      <c r="D346" s="47" t="s">
        <v>202</v>
      </c>
      <c r="E346" s="47" t="s">
        <v>462</v>
      </c>
      <c r="F346" s="47">
        <v>5</v>
      </c>
      <c r="G346" s="47">
        <v>48.38</v>
      </c>
      <c r="H346" s="137"/>
      <c r="I346" s="137"/>
      <c r="J346" s="137"/>
    </row>
    <row r="347" spans="4:10">
      <c r="D347" s="47" t="s">
        <v>202</v>
      </c>
      <c r="E347" s="47" t="s">
        <v>463</v>
      </c>
      <c r="F347" s="47">
        <v>10</v>
      </c>
      <c r="G347" s="47">
        <v>58.58</v>
      </c>
      <c r="H347" s="137"/>
      <c r="I347" s="137"/>
      <c r="J347" s="137"/>
    </row>
    <row r="348" spans="4:10">
      <c r="D348" s="47" t="s">
        <v>202</v>
      </c>
      <c r="E348" s="47" t="s">
        <v>464</v>
      </c>
      <c r="F348" s="47">
        <v>5</v>
      </c>
      <c r="G348" s="47">
        <v>32.83</v>
      </c>
      <c r="H348" s="137"/>
      <c r="I348" s="137"/>
      <c r="J348" s="137"/>
    </row>
    <row r="349" spans="4:10">
      <c r="D349" s="47" t="s">
        <v>438</v>
      </c>
      <c r="E349" s="47" t="s">
        <v>465</v>
      </c>
      <c r="F349" s="47">
        <v>8</v>
      </c>
      <c r="G349" s="47">
        <v>18.86</v>
      </c>
      <c r="H349" s="137"/>
      <c r="I349" s="137"/>
      <c r="J349" s="137"/>
    </row>
    <row r="350" spans="4:10">
      <c r="D350" s="47" t="s">
        <v>202</v>
      </c>
      <c r="E350" s="47" t="s">
        <v>466</v>
      </c>
      <c r="F350" s="47">
        <v>8</v>
      </c>
      <c r="G350" s="47">
        <v>28.81</v>
      </c>
      <c r="H350" s="137"/>
      <c r="I350" s="137"/>
      <c r="J350" s="137"/>
    </row>
    <row r="351" spans="4:10">
      <c r="D351" s="47" t="s">
        <v>467</v>
      </c>
      <c r="E351" s="47" t="s">
        <v>468</v>
      </c>
      <c r="F351" s="47">
        <v>8</v>
      </c>
      <c r="G351" s="47">
        <v>47.88</v>
      </c>
      <c r="H351" s="137"/>
      <c r="I351" s="137"/>
      <c r="J351" s="137"/>
    </row>
    <row r="352" spans="4:10">
      <c r="D352" s="47" t="s">
        <v>208</v>
      </c>
      <c r="E352" s="47" t="s">
        <v>469</v>
      </c>
      <c r="F352" s="47">
        <v>11</v>
      </c>
      <c r="G352" s="47">
        <v>55.6</v>
      </c>
      <c r="H352" s="137"/>
      <c r="I352" s="137"/>
      <c r="J352" s="137"/>
    </row>
    <row r="353" spans="4:10">
      <c r="D353" s="47" t="s">
        <v>467</v>
      </c>
      <c r="E353" s="47" t="s">
        <v>470</v>
      </c>
      <c r="F353" s="47">
        <v>9</v>
      </c>
      <c r="G353" s="47">
        <v>27.31</v>
      </c>
      <c r="H353" s="137"/>
      <c r="I353" s="137"/>
      <c r="J353" s="137"/>
    </row>
    <row r="354" spans="4:10">
      <c r="D354" s="47" t="s">
        <v>208</v>
      </c>
      <c r="E354" s="47" t="s">
        <v>471</v>
      </c>
      <c r="F354" s="47">
        <v>5</v>
      </c>
      <c r="G354" s="47">
        <v>29.92</v>
      </c>
      <c r="H354" s="137"/>
      <c r="I354" s="137"/>
      <c r="J354" s="137"/>
    </row>
    <row r="355" spans="4:10">
      <c r="D355" s="47" t="s">
        <v>208</v>
      </c>
      <c r="E355" s="47" t="s">
        <v>472</v>
      </c>
      <c r="F355" s="47">
        <v>4</v>
      </c>
      <c r="G355" s="47">
        <v>92.66</v>
      </c>
      <c r="H355" s="137"/>
      <c r="I355" s="137"/>
      <c r="J355" s="137"/>
    </row>
    <row r="356" spans="4:10">
      <c r="D356" s="47" t="s">
        <v>202</v>
      </c>
      <c r="E356" s="47" t="s">
        <v>473</v>
      </c>
      <c r="F356" s="47">
        <v>7</v>
      </c>
      <c r="G356" s="47">
        <v>21.66</v>
      </c>
      <c r="H356" s="137"/>
      <c r="I356" s="137"/>
      <c r="J356" s="137"/>
    </row>
    <row r="357" spans="4:10">
      <c r="D357" s="47" t="s">
        <v>234</v>
      </c>
      <c r="E357" s="47" t="s">
        <v>474</v>
      </c>
      <c r="F357" s="47">
        <v>6</v>
      </c>
      <c r="G357" s="47">
        <v>13.66</v>
      </c>
      <c r="H357" s="137"/>
      <c r="I357" s="137"/>
      <c r="J357" s="137"/>
    </row>
    <row r="358" spans="4:10">
      <c r="D358" s="47" t="s">
        <v>234</v>
      </c>
      <c r="E358" s="47" t="s">
        <v>475</v>
      </c>
      <c r="F358" s="47">
        <v>11</v>
      </c>
      <c r="G358" s="47">
        <v>6.96</v>
      </c>
      <c r="H358" s="137"/>
      <c r="I358" s="137"/>
      <c r="J358" s="137"/>
    </row>
    <row r="359" spans="4:10">
      <c r="D359" s="47" t="s">
        <v>240</v>
      </c>
      <c r="E359" s="47" t="s">
        <v>476</v>
      </c>
      <c r="F359" s="47">
        <v>5</v>
      </c>
      <c r="G359" s="47">
        <v>19.88</v>
      </c>
      <c r="H359" s="137"/>
      <c r="I359" s="137"/>
      <c r="J359" s="137"/>
    </row>
    <row r="360" spans="4:10">
      <c r="D360" s="47" t="s">
        <v>91</v>
      </c>
      <c r="E360" s="47" t="s">
        <v>477</v>
      </c>
      <c r="F360" s="47">
        <v>8</v>
      </c>
      <c r="G360" s="47">
        <v>8.1199999999999992</v>
      </c>
      <c r="H360" s="137"/>
      <c r="I360" s="137"/>
      <c r="J360" s="137"/>
    </row>
    <row r="361" spans="4:10">
      <c r="D361" s="47" t="s">
        <v>91</v>
      </c>
      <c r="E361" s="47" t="s">
        <v>478</v>
      </c>
      <c r="F361" s="47">
        <v>8</v>
      </c>
      <c r="G361" s="47">
        <v>7.86</v>
      </c>
      <c r="H361" s="137"/>
      <c r="I361" s="137"/>
      <c r="J361" s="137"/>
    </row>
    <row r="362" spans="4:10">
      <c r="D362" s="47" t="s">
        <v>91</v>
      </c>
      <c r="E362" s="47" t="s">
        <v>479</v>
      </c>
      <c r="F362" s="47">
        <v>8</v>
      </c>
      <c r="G362" s="47">
        <v>7.86</v>
      </c>
      <c r="H362" s="137"/>
      <c r="I362" s="137"/>
      <c r="J362" s="137"/>
    </row>
    <row r="363" spans="4:10">
      <c r="D363" s="47" t="s">
        <v>91</v>
      </c>
      <c r="E363" s="47" t="s">
        <v>480</v>
      </c>
      <c r="F363" s="47">
        <v>7</v>
      </c>
      <c r="G363" s="47">
        <v>28.75</v>
      </c>
      <c r="H363" s="137"/>
      <c r="I363" s="137"/>
      <c r="J363" s="137"/>
    </row>
    <row r="364" spans="4:10">
      <c r="D364" s="47" t="s">
        <v>91</v>
      </c>
      <c r="E364" s="47" t="s">
        <v>481</v>
      </c>
      <c r="F364" s="47">
        <v>10</v>
      </c>
      <c r="G364" s="47">
        <v>10.57</v>
      </c>
      <c r="H364" s="137"/>
      <c r="I364" s="137"/>
      <c r="J364" s="137"/>
    </row>
    <row r="365" spans="4:10">
      <c r="D365" s="47" t="s">
        <v>91</v>
      </c>
      <c r="E365" s="47" t="s">
        <v>482</v>
      </c>
      <c r="F365" s="47">
        <v>2</v>
      </c>
      <c r="G365" s="47">
        <v>9.5399999999999991</v>
      </c>
      <c r="H365" s="137"/>
      <c r="I365" s="137"/>
      <c r="J365" s="137"/>
    </row>
    <row r="366" spans="4:10">
      <c r="D366" s="47" t="s">
        <v>91</v>
      </c>
      <c r="E366" s="47" t="s">
        <v>483</v>
      </c>
      <c r="F366" s="47">
        <v>6</v>
      </c>
      <c r="G366" s="47">
        <v>17.23</v>
      </c>
      <c r="H366" s="137"/>
      <c r="I366" s="137"/>
      <c r="J366" s="137"/>
    </row>
    <row r="367" spans="4:10">
      <c r="D367" s="47" t="s">
        <v>91</v>
      </c>
      <c r="E367" s="47" t="s">
        <v>484</v>
      </c>
      <c r="F367" s="47">
        <v>8</v>
      </c>
      <c r="G367" s="47">
        <v>9.8000000000000007</v>
      </c>
      <c r="H367" s="137"/>
      <c r="I367" s="137"/>
      <c r="J367" s="137"/>
    </row>
    <row r="368" spans="4:10">
      <c r="D368" s="47" t="s">
        <v>234</v>
      </c>
      <c r="E368" s="47" t="s">
        <v>485</v>
      </c>
      <c r="F368" s="47">
        <v>5</v>
      </c>
      <c r="G368" s="47">
        <v>7.35</v>
      </c>
      <c r="H368" s="137"/>
      <c r="I368" s="137"/>
      <c r="J368" s="137"/>
    </row>
    <row r="369" spans="4:10">
      <c r="D369" s="47" t="s">
        <v>234</v>
      </c>
      <c r="E369" s="47" t="s">
        <v>486</v>
      </c>
      <c r="F369" s="47">
        <v>5</v>
      </c>
      <c r="G369" s="47">
        <v>6.06</v>
      </c>
      <c r="H369" s="137"/>
      <c r="I369" s="137"/>
      <c r="J369" s="137"/>
    </row>
    <row r="370" spans="4:10">
      <c r="D370" s="47" t="s">
        <v>234</v>
      </c>
      <c r="E370" s="47" t="s">
        <v>487</v>
      </c>
      <c r="F370" s="47">
        <v>6</v>
      </c>
      <c r="G370" s="47">
        <v>21.27</v>
      </c>
      <c r="H370" s="137"/>
      <c r="I370" s="137"/>
      <c r="J370" s="137"/>
    </row>
    <row r="371" spans="4:10">
      <c r="D371" s="47" t="s">
        <v>91</v>
      </c>
      <c r="E371" s="47" t="s">
        <v>488</v>
      </c>
      <c r="F371" s="47">
        <v>2</v>
      </c>
      <c r="G371" s="47">
        <v>3.48</v>
      </c>
      <c r="H371" s="137"/>
      <c r="I371" s="137"/>
      <c r="J371" s="137"/>
    </row>
    <row r="372" spans="4:10">
      <c r="D372" s="47" t="s">
        <v>91</v>
      </c>
      <c r="E372" s="47" t="s">
        <v>488</v>
      </c>
      <c r="F372" s="47">
        <v>2</v>
      </c>
      <c r="G372" s="47">
        <v>3.35</v>
      </c>
      <c r="H372" s="137"/>
      <c r="I372" s="137"/>
      <c r="J372" s="137"/>
    </row>
    <row r="373" spans="4:10">
      <c r="D373" s="47" t="s">
        <v>91</v>
      </c>
      <c r="E373" s="47" t="s">
        <v>489</v>
      </c>
      <c r="F373" s="47">
        <v>11</v>
      </c>
      <c r="G373" s="47">
        <v>3.35</v>
      </c>
      <c r="H373" s="137"/>
      <c r="I373" s="137"/>
      <c r="J373" s="137"/>
    </row>
    <row r="374" spans="4:10">
      <c r="D374" s="47" t="s">
        <v>246</v>
      </c>
      <c r="E374" s="47" t="s">
        <v>490</v>
      </c>
      <c r="F374" s="47">
        <v>6</v>
      </c>
      <c r="G374" s="47">
        <v>7.22</v>
      </c>
      <c r="H374" s="137"/>
      <c r="I374" s="137"/>
      <c r="J374" s="137"/>
    </row>
    <row r="375" spans="4:10">
      <c r="D375" s="47" t="s">
        <v>240</v>
      </c>
      <c r="E375" s="47" t="s">
        <v>491</v>
      </c>
      <c r="F375" s="47">
        <v>9</v>
      </c>
      <c r="G375" s="47">
        <v>8.3800000000000008</v>
      </c>
      <c r="H375" s="137"/>
      <c r="I375" s="137"/>
      <c r="J375" s="137"/>
    </row>
    <row r="376" spans="4:10">
      <c r="D376" s="47" t="s">
        <v>240</v>
      </c>
      <c r="E376" s="47" t="s">
        <v>492</v>
      </c>
      <c r="F376" s="47">
        <v>11</v>
      </c>
      <c r="G376" s="47">
        <v>5.91</v>
      </c>
      <c r="H376" s="137"/>
      <c r="I376" s="137"/>
      <c r="J376" s="137"/>
    </row>
    <row r="377" spans="4:10">
      <c r="D377" s="47" t="s">
        <v>493</v>
      </c>
      <c r="E377" s="47" t="s">
        <v>494</v>
      </c>
      <c r="F377" s="47">
        <v>6</v>
      </c>
      <c r="G377" s="47">
        <v>7.05</v>
      </c>
      <c r="H377" s="137"/>
      <c r="I377" s="137"/>
      <c r="J377" s="137"/>
    </row>
    <row r="378" spans="4:10">
      <c r="D378" s="47" t="s">
        <v>495</v>
      </c>
      <c r="E378" s="47" t="s">
        <v>496</v>
      </c>
      <c r="F378" s="47">
        <v>4</v>
      </c>
      <c r="G378" s="47">
        <v>4.13</v>
      </c>
      <c r="H378" s="137"/>
      <c r="I378" s="137"/>
      <c r="J378" s="137"/>
    </row>
    <row r="379" spans="4:10">
      <c r="D379" s="47" t="s">
        <v>495</v>
      </c>
      <c r="E379" s="47" t="s">
        <v>497</v>
      </c>
      <c r="F379" s="47">
        <v>7</v>
      </c>
      <c r="G379" s="47">
        <v>4.07</v>
      </c>
      <c r="H379" s="137"/>
      <c r="I379" s="137"/>
      <c r="J379" s="137"/>
    </row>
    <row r="380" spans="4:10">
      <c r="D380" s="47" t="s">
        <v>495</v>
      </c>
      <c r="E380" s="47" t="s">
        <v>498</v>
      </c>
      <c r="F380" s="47">
        <v>3</v>
      </c>
      <c r="G380" s="47">
        <v>4.07</v>
      </c>
      <c r="H380" s="137"/>
      <c r="I380" s="137"/>
      <c r="J380" s="137"/>
    </row>
    <row r="381" spans="4:10">
      <c r="D381" s="47" t="s">
        <v>246</v>
      </c>
      <c r="E381" s="47" t="s">
        <v>499</v>
      </c>
      <c r="F381" s="47">
        <v>6</v>
      </c>
      <c r="G381" s="47">
        <v>2.71</v>
      </c>
      <c r="H381" s="137"/>
      <c r="I381" s="137"/>
      <c r="J381" s="137"/>
    </row>
    <row r="382" spans="4:10">
      <c r="D382" s="47" t="s">
        <v>493</v>
      </c>
      <c r="E382" s="47" t="s">
        <v>500</v>
      </c>
      <c r="F382" s="47">
        <v>7</v>
      </c>
      <c r="G382" s="47">
        <v>12.39</v>
      </c>
      <c r="H382" s="137"/>
      <c r="I382" s="137"/>
      <c r="J382" s="137"/>
    </row>
    <row r="383" spans="4:10">
      <c r="D383" s="47" t="s">
        <v>493</v>
      </c>
      <c r="E383" s="47" t="s">
        <v>501</v>
      </c>
      <c r="F383" s="47">
        <v>9</v>
      </c>
      <c r="G383" s="47">
        <v>10.35</v>
      </c>
      <c r="H383" s="137"/>
      <c r="I383" s="137"/>
      <c r="J383" s="137"/>
    </row>
    <row r="384" spans="4:10">
      <c r="D384" s="47" t="s">
        <v>493</v>
      </c>
      <c r="E384" s="47" t="s">
        <v>502</v>
      </c>
      <c r="F384" s="47">
        <v>8</v>
      </c>
      <c r="G384" s="47">
        <v>10.35</v>
      </c>
      <c r="H384" s="137"/>
      <c r="I384" s="137"/>
      <c r="J384" s="137"/>
    </row>
    <row r="385" spans="4:10">
      <c r="D385" s="47" t="s">
        <v>493</v>
      </c>
      <c r="E385" s="47" t="s">
        <v>503</v>
      </c>
      <c r="F385" s="47">
        <v>6</v>
      </c>
      <c r="G385" s="47">
        <v>4.96</v>
      </c>
      <c r="H385" s="137"/>
      <c r="I385" s="137"/>
      <c r="J385" s="137"/>
    </row>
    <row r="386" spans="4:10">
      <c r="D386" s="47" t="s">
        <v>493</v>
      </c>
      <c r="E386" s="47" t="s">
        <v>504</v>
      </c>
      <c r="F386" s="47">
        <v>8</v>
      </c>
      <c r="G386" s="47">
        <v>3.45</v>
      </c>
      <c r="H386" s="137"/>
      <c r="I386" s="137"/>
      <c r="J386" s="137"/>
    </row>
    <row r="387" spans="4:10">
      <c r="D387" s="47" t="s">
        <v>493</v>
      </c>
      <c r="E387" s="47" t="s">
        <v>505</v>
      </c>
      <c r="F387" s="47">
        <v>8</v>
      </c>
      <c r="G387" s="47">
        <v>3.74</v>
      </c>
      <c r="H387" s="137"/>
      <c r="I387" s="137"/>
      <c r="J387" s="137"/>
    </row>
    <row r="388" spans="4:10">
      <c r="D388" s="47" t="s">
        <v>91</v>
      </c>
      <c r="E388" s="47" t="s">
        <v>506</v>
      </c>
      <c r="F388" s="47">
        <v>3</v>
      </c>
      <c r="G388" s="47">
        <v>3.48</v>
      </c>
      <c r="H388" s="137"/>
      <c r="I388" s="137"/>
      <c r="J388" s="137"/>
    </row>
    <row r="389" spans="4:10">
      <c r="D389" s="47" t="s">
        <v>189</v>
      </c>
      <c r="E389" s="47" t="s">
        <v>507</v>
      </c>
      <c r="F389" s="47">
        <v>9</v>
      </c>
      <c r="G389" s="47">
        <v>0.44</v>
      </c>
      <c r="H389" s="137"/>
      <c r="I389" s="137"/>
      <c r="J389" s="137"/>
    </row>
    <row r="390" spans="4:10">
      <c r="D390" s="47" t="s">
        <v>508</v>
      </c>
      <c r="E390" s="47" t="s">
        <v>509</v>
      </c>
      <c r="F390" s="47">
        <v>4</v>
      </c>
      <c r="G390" s="47">
        <v>0.44</v>
      </c>
      <c r="H390" s="137"/>
      <c r="I390" s="137"/>
      <c r="J390" s="137"/>
    </row>
    <row r="391" spans="4:10">
      <c r="D391" s="47" t="s">
        <v>189</v>
      </c>
      <c r="E391" s="47" t="s">
        <v>510</v>
      </c>
      <c r="F391" s="47">
        <v>7</v>
      </c>
      <c r="G391" s="47">
        <v>0.44</v>
      </c>
      <c r="H391" s="137"/>
      <c r="I391" s="137"/>
      <c r="J391" s="137"/>
    </row>
    <row r="392" spans="4:10">
      <c r="D392" s="47" t="s">
        <v>189</v>
      </c>
      <c r="E392" s="47" t="s">
        <v>511</v>
      </c>
      <c r="F392" s="47">
        <v>7</v>
      </c>
      <c r="G392" s="47">
        <v>0.44</v>
      </c>
      <c r="H392" s="137"/>
      <c r="I392" s="137"/>
      <c r="J392" s="137"/>
    </row>
    <row r="393" spans="4:10">
      <c r="D393" s="47" t="s">
        <v>189</v>
      </c>
      <c r="E393" s="47" t="s">
        <v>512</v>
      </c>
      <c r="F393" s="47">
        <v>10</v>
      </c>
      <c r="G393" s="47">
        <v>0.44</v>
      </c>
      <c r="H393" s="137"/>
      <c r="I393" s="137"/>
      <c r="J393" s="137"/>
    </row>
    <row r="394" spans="4:10">
      <c r="D394" s="47" t="s">
        <v>189</v>
      </c>
      <c r="E394" s="47" t="s">
        <v>513</v>
      </c>
      <c r="F394" s="47">
        <v>7</v>
      </c>
      <c r="G394" s="47">
        <v>0.41</v>
      </c>
      <c r="H394" s="137"/>
      <c r="I394" s="137"/>
      <c r="J394" s="137"/>
    </row>
    <row r="395" spans="4:10">
      <c r="D395" s="47" t="s">
        <v>508</v>
      </c>
      <c r="E395" s="47" t="s">
        <v>514</v>
      </c>
      <c r="F395" s="47">
        <v>9</v>
      </c>
      <c r="G395" s="47">
        <v>4.42</v>
      </c>
      <c r="H395" s="137"/>
      <c r="I395" s="137"/>
      <c r="J395" s="137"/>
    </row>
    <row r="396" spans="4:10">
      <c r="D396" s="47" t="s">
        <v>493</v>
      </c>
      <c r="E396" s="47" t="s">
        <v>515</v>
      </c>
      <c r="F396" s="47">
        <v>7</v>
      </c>
      <c r="G396" s="47">
        <v>6.7</v>
      </c>
      <c r="H396" s="137"/>
      <c r="I396" s="137"/>
      <c r="J396" s="137"/>
    </row>
    <row r="397" spans="4:10">
      <c r="D397" s="47" t="s">
        <v>493</v>
      </c>
      <c r="E397" s="47" t="s">
        <v>516</v>
      </c>
      <c r="F397" s="47">
        <v>5</v>
      </c>
      <c r="G397" s="47">
        <v>10.18</v>
      </c>
      <c r="H397" s="137"/>
      <c r="I397" s="137"/>
      <c r="J397" s="137"/>
    </row>
    <row r="398" spans="4:10">
      <c r="D398" s="47" t="s">
        <v>493</v>
      </c>
      <c r="E398" s="47" t="s">
        <v>517</v>
      </c>
      <c r="F398" s="47">
        <v>10</v>
      </c>
      <c r="G398" s="47">
        <v>6.7</v>
      </c>
      <c r="H398" s="137"/>
      <c r="I398" s="137"/>
      <c r="J398" s="137"/>
    </row>
    <row r="399" spans="4:10">
      <c r="D399" s="47" t="s">
        <v>493</v>
      </c>
      <c r="E399" s="47" t="s">
        <v>518</v>
      </c>
      <c r="F399" s="47">
        <v>2</v>
      </c>
      <c r="G399" s="47">
        <v>6.7</v>
      </c>
      <c r="H399" s="137"/>
      <c r="I399" s="137"/>
      <c r="J399" s="137"/>
    </row>
    <row r="400" spans="4:10">
      <c r="D400" s="47" t="s">
        <v>493</v>
      </c>
      <c r="E400" s="47" t="s">
        <v>519</v>
      </c>
      <c r="F400" s="47">
        <v>11</v>
      </c>
      <c r="G400" s="47">
        <v>6.7</v>
      </c>
      <c r="H400" s="137"/>
      <c r="I400" s="137"/>
      <c r="J400" s="137"/>
    </row>
    <row r="401" spans="4:10">
      <c r="D401" s="47" t="s">
        <v>493</v>
      </c>
      <c r="E401" s="47" t="s">
        <v>520</v>
      </c>
      <c r="F401" s="47">
        <v>7</v>
      </c>
      <c r="G401" s="47">
        <v>10.18</v>
      </c>
      <c r="H401" s="137"/>
      <c r="I401" s="137"/>
      <c r="J401" s="137"/>
    </row>
    <row r="402" spans="4:10">
      <c r="D402" s="47" t="s">
        <v>493</v>
      </c>
      <c r="E402" s="47" t="s">
        <v>521</v>
      </c>
      <c r="F402" s="47">
        <v>3</v>
      </c>
      <c r="G402" s="47">
        <v>10.18</v>
      </c>
      <c r="H402" s="137"/>
      <c r="I402" s="137"/>
      <c r="J402" s="137"/>
    </row>
    <row r="403" spans="4:10">
      <c r="D403" s="47" t="s">
        <v>493</v>
      </c>
      <c r="E403" s="47" t="s">
        <v>522</v>
      </c>
      <c r="F403" s="47">
        <v>9</v>
      </c>
      <c r="G403" s="47">
        <v>12.06</v>
      </c>
      <c r="H403" s="137"/>
      <c r="I403" s="137"/>
      <c r="J403" s="137"/>
    </row>
    <row r="404" spans="4:10">
      <c r="D404" s="47" t="s">
        <v>493</v>
      </c>
      <c r="E404" s="47" t="s">
        <v>523</v>
      </c>
      <c r="F404" s="47">
        <v>5</v>
      </c>
      <c r="G404" s="47">
        <v>13.7</v>
      </c>
      <c r="H404" s="137"/>
      <c r="I404" s="137"/>
      <c r="J404" s="137"/>
    </row>
    <row r="405" spans="4:10">
      <c r="D405" s="47" t="s">
        <v>493</v>
      </c>
      <c r="E405" s="47" t="s">
        <v>524</v>
      </c>
      <c r="F405" s="47">
        <v>5</v>
      </c>
      <c r="G405" s="47">
        <v>6.21</v>
      </c>
      <c r="H405" s="137"/>
      <c r="I405" s="137"/>
      <c r="J405" s="137"/>
    </row>
    <row r="406" spans="4:10">
      <c r="D406" s="47" t="s">
        <v>493</v>
      </c>
      <c r="E406" s="47" t="s">
        <v>525</v>
      </c>
      <c r="F406" s="47">
        <v>9</v>
      </c>
      <c r="G406" s="47">
        <v>9.69</v>
      </c>
      <c r="H406" s="137"/>
      <c r="I406" s="137"/>
      <c r="J406" s="137"/>
    </row>
    <row r="407" spans="4:10">
      <c r="D407" s="47" t="s">
        <v>493</v>
      </c>
      <c r="E407" s="47" t="s">
        <v>526</v>
      </c>
      <c r="F407" s="47">
        <v>10</v>
      </c>
      <c r="G407" s="47">
        <v>9.5399999999999991</v>
      </c>
      <c r="H407" s="137"/>
      <c r="I407" s="137"/>
      <c r="J407" s="137"/>
    </row>
    <row r="408" spans="4:10">
      <c r="D408" s="47" t="s">
        <v>240</v>
      </c>
      <c r="E408" s="47" t="s">
        <v>527</v>
      </c>
      <c r="F408" s="47">
        <v>8</v>
      </c>
      <c r="G408" s="47">
        <v>8.51</v>
      </c>
      <c r="H408" s="137"/>
      <c r="I408" s="137"/>
      <c r="J408" s="137"/>
    </row>
    <row r="409" spans="4:10">
      <c r="D409" s="47" t="s">
        <v>240</v>
      </c>
      <c r="E409" s="47" t="s">
        <v>528</v>
      </c>
      <c r="F409" s="47">
        <v>6</v>
      </c>
      <c r="G409" s="47">
        <v>12.7</v>
      </c>
      <c r="H409" s="137"/>
      <c r="I409" s="137"/>
      <c r="J409" s="137"/>
    </row>
    <row r="410" spans="4:10">
      <c r="D410" s="47" t="s">
        <v>240</v>
      </c>
      <c r="E410" s="47" t="s">
        <v>529</v>
      </c>
      <c r="F410" s="47">
        <v>6</v>
      </c>
      <c r="G410" s="47">
        <v>12.7</v>
      </c>
      <c r="H410" s="137"/>
      <c r="I410" s="137"/>
      <c r="J410" s="137"/>
    </row>
    <row r="411" spans="4:10">
      <c r="D411" s="47" t="s">
        <v>240</v>
      </c>
      <c r="E411" s="47" t="s">
        <v>530</v>
      </c>
      <c r="F411" s="47">
        <v>6</v>
      </c>
      <c r="G411" s="47">
        <v>24.72</v>
      </c>
      <c r="H411" s="137"/>
      <c r="I411" s="137"/>
      <c r="J411" s="137"/>
    </row>
    <row r="412" spans="4:10">
      <c r="D412" s="47" t="s">
        <v>240</v>
      </c>
      <c r="E412" s="47" t="s">
        <v>531</v>
      </c>
      <c r="F412" s="47">
        <v>3</v>
      </c>
      <c r="G412" s="47">
        <v>24.08</v>
      </c>
      <c r="H412" s="137"/>
      <c r="I412" s="137"/>
      <c r="J412" s="137"/>
    </row>
    <row r="413" spans="4:10">
      <c r="D413" s="47" t="s">
        <v>240</v>
      </c>
      <c r="E413" s="47" t="s">
        <v>532</v>
      </c>
      <c r="F413" s="47">
        <v>8</v>
      </c>
      <c r="G413" s="47">
        <v>42.9</v>
      </c>
      <c r="H413" s="137"/>
      <c r="I413" s="137"/>
      <c r="J413" s="137"/>
    </row>
    <row r="414" spans="4:10">
      <c r="D414" s="47" t="s">
        <v>240</v>
      </c>
      <c r="E414" s="47" t="s">
        <v>533</v>
      </c>
      <c r="F414" s="47">
        <v>6</v>
      </c>
      <c r="G414" s="47">
        <v>17.309999999999999</v>
      </c>
      <c r="H414" s="137"/>
      <c r="I414" s="137"/>
      <c r="J414" s="137"/>
    </row>
    <row r="415" spans="4:10">
      <c r="D415" s="47" t="s">
        <v>240</v>
      </c>
      <c r="E415" s="47" t="s">
        <v>534</v>
      </c>
      <c r="F415" s="47">
        <v>9</v>
      </c>
      <c r="G415" s="47">
        <v>10.130000000000001</v>
      </c>
      <c r="H415" s="137"/>
      <c r="I415" s="137"/>
      <c r="J415" s="137"/>
    </row>
    <row r="416" spans="4:10">
      <c r="D416" s="47" t="s">
        <v>240</v>
      </c>
      <c r="E416" s="47" t="s">
        <v>535</v>
      </c>
      <c r="F416" s="47">
        <v>7</v>
      </c>
      <c r="G416" s="47">
        <v>10.119999999999999</v>
      </c>
      <c r="H416" s="137"/>
      <c r="I416" s="137"/>
      <c r="J416" s="137"/>
    </row>
    <row r="417" spans="4:10">
      <c r="D417" s="47" t="s">
        <v>91</v>
      </c>
      <c r="E417" s="47" t="s">
        <v>536</v>
      </c>
      <c r="F417" s="47">
        <v>8</v>
      </c>
      <c r="G417" s="47">
        <v>17.399999999999999</v>
      </c>
      <c r="H417" s="137"/>
      <c r="I417" s="137"/>
      <c r="J417" s="137"/>
    </row>
    <row r="418" spans="4:10">
      <c r="D418" s="47" t="s">
        <v>246</v>
      </c>
      <c r="E418" s="47" t="s">
        <v>537</v>
      </c>
      <c r="F418" s="47">
        <v>5</v>
      </c>
      <c r="G418" s="47">
        <v>26.09</v>
      </c>
      <c r="H418" s="137"/>
      <c r="I418" s="137"/>
      <c r="J418" s="137"/>
    </row>
    <row r="419" spans="4:10">
      <c r="D419" s="47" t="s">
        <v>246</v>
      </c>
      <c r="E419" s="47" t="s">
        <v>538</v>
      </c>
      <c r="F419" s="47">
        <v>4</v>
      </c>
      <c r="G419" s="47">
        <v>25.65</v>
      </c>
      <c r="H419" s="137"/>
      <c r="I419" s="137"/>
      <c r="J419" s="137"/>
    </row>
    <row r="420" spans="4:10">
      <c r="D420" s="47" t="s">
        <v>539</v>
      </c>
      <c r="E420" s="47" t="s">
        <v>540</v>
      </c>
      <c r="F420" s="47">
        <v>11</v>
      </c>
      <c r="G420" s="47">
        <v>157.65</v>
      </c>
      <c r="H420" s="137"/>
      <c r="I420" s="137"/>
      <c r="J420" s="137"/>
    </row>
    <row r="421" spans="4:10">
      <c r="D421" s="47" t="s">
        <v>539</v>
      </c>
      <c r="E421" s="47" t="s">
        <v>541</v>
      </c>
      <c r="F421" s="47">
        <v>11</v>
      </c>
      <c r="G421" s="47">
        <v>253.99</v>
      </c>
      <c r="H421" s="137"/>
      <c r="I421" s="137"/>
      <c r="J421" s="137"/>
    </row>
    <row r="422" spans="4:10">
      <c r="D422" s="47" t="s">
        <v>539</v>
      </c>
      <c r="E422" s="47" t="s">
        <v>542</v>
      </c>
      <c r="F422" s="47">
        <v>9</v>
      </c>
      <c r="G422" s="47">
        <v>333.51</v>
      </c>
      <c r="H422" s="137"/>
      <c r="I422" s="137"/>
      <c r="J422" s="137"/>
    </row>
    <row r="423" spans="4:10">
      <c r="D423" s="47" t="s">
        <v>539</v>
      </c>
      <c r="E423" s="47" t="s">
        <v>543</v>
      </c>
      <c r="F423" s="47">
        <v>4</v>
      </c>
      <c r="G423" s="47">
        <v>237.15</v>
      </c>
      <c r="H423" s="137"/>
      <c r="I423" s="137"/>
      <c r="J423" s="137"/>
    </row>
    <row r="424" spans="4:10">
      <c r="D424" s="47" t="s">
        <v>539</v>
      </c>
      <c r="E424" s="47" t="s">
        <v>544</v>
      </c>
      <c r="F424" s="47">
        <v>7</v>
      </c>
      <c r="G424" s="47">
        <v>295.11</v>
      </c>
      <c r="H424" s="137"/>
      <c r="I424" s="137"/>
      <c r="J424" s="137"/>
    </row>
    <row r="425" spans="4:10">
      <c r="D425" s="47" t="s">
        <v>539</v>
      </c>
      <c r="E425" s="47" t="s">
        <v>545</v>
      </c>
      <c r="F425" s="47">
        <v>9</v>
      </c>
      <c r="G425" s="47">
        <v>504.94</v>
      </c>
      <c r="H425" s="137"/>
      <c r="I425" s="137"/>
      <c r="J425" s="137"/>
    </row>
    <row r="426" spans="4:10">
      <c r="D426" s="47" t="s">
        <v>539</v>
      </c>
      <c r="E426" s="47" t="s">
        <v>546</v>
      </c>
      <c r="F426" s="47">
        <v>3</v>
      </c>
      <c r="G426" s="47">
        <v>115.79</v>
      </c>
      <c r="H426" s="137"/>
      <c r="I426" s="137"/>
      <c r="J426" s="137"/>
    </row>
    <row r="427" spans="4:10">
      <c r="D427" s="47" t="s">
        <v>539</v>
      </c>
      <c r="E427" s="47" t="s">
        <v>547</v>
      </c>
      <c r="F427" s="47">
        <v>9</v>
      </c>
      <c r="G427" s="47">
        <v>112.89</v>
      </c>
      <c r="H427" s="137"/>
      <c r="I427" s="137"/>
      <c r="J427" s="137"/>
    </row>
    <row r="428" spans="4:10">
      <c r="D428" s="47" t="s">
        <v>539</v>
      </c>
      <c r="E428" s="47" t="s">
        <v>548</v>
      </c>
      <c r="F428" s="47">
        <v>3</v>
      </c>
      <c r="G428" s="47">
        <v>112.27</v>
      </c>
      <c r="H428" s="137"/>
      <c r="I428" s="137"/>
      <c r="J428" s="137"/>
    </row>
    <row r="429" spans="4:10">
      <c r="D429" s="47" t="s">
        <v>539</v>
      </c>
      <c r="E429" s="47" t="s">
        <v>549</v>
      </c>
      <c r="F429" s="47">
        <v>11</v>
      </c>
      <c r="G429" s="47">
        <v>113.35</v>
      </c>
      <c r="H429" s="137"/>
      <c r="I429" s="137"/>
      <c r="J429" s="137"/>
    </row>
    <row r="430" spans="4:10">
      <c r="D430" s="47" t="s">
        <v>539</v>
      </c>
      <c r="E430" s="47" t="s">
        <v>550</v>
      </c>
      <c r="F430" s="47">
        <v>7</v>
      </c>
      <c r="G430" s="47">
        <v>102.58</v>
      </c>
      <c r="H430" s="137"/>
      <c r="I430" s="137"/>
      <c r="J430" s="137"/>
    </row>
    <row r="431" spans="4:10">
      <c r="D431" s="47" t="s">
        <v>539</v>
      </c>
      <c r="E431" s="47" t="s">
        <v>551</v>
      </c>
      <c r="F431" s="47">
        <v>11</v>
      </c>
      <c r="G431" s="47">
        <v>102.33</v>
      </c>
      <c r="H431" s="137"/>
      <c r="I431" s="137"/>
      <c r="J431" s="137"/>
    </row>
    <row r="432" spans="4:10">
      <c r="D432" s="47" t="s">
        <v>539</v>
      </c>
      <c r="E432" s="47" t="s">
        <v>552</v>
      </c>
      <c r="F432" s="47">
        <v>8</v>
      </c>
      <c r="G432" s="47">
        <v>221.83</v>
      </c>
      <c r="H432" s="137"/>
      <c r="I432" s="137"/>
      <c r="J432" s="137"/>
    </row>
    <row r="433" spans="4:10">
      <c r="D433" s="47" t="s">
        <v>539</v>
      </c>
      <c r="E433" s="47" t="s">
        <v>553</v>
      </c>
      <c r="F433" s="47">
        <v>2</v>
      </c>
      <c r="G433" s="47">
        <v>241.88</v>
      </c>
      <c r="H433" s="137"/>
      <c r="I433" s="137"/>
      <c r="J433" s="137"/>
    </row>
    <row r="434" spans="4:10">
      <c r="D434" s="47" t="s">
        <v>539</v>
      </c>
      <c r="E434" s="47" t="s">
        <v>554</v>
      </c>
      <c r="F434" s="47">
        <v>2</v>
      </c>
      <c r="G434" s="47">
        <v>235.98</v>
      </c>
      <c r="H434" s="137"/>
      <c r="I434" s="137"/>
      <c r="J434" s="137"/>
    </row>
    <row r="435" spans="4:10">
      <c r="D435" s="47" t="s">
        <v>539</v>
      </c>
      <c r="E435" s="47" t="s">
        <v>555</v>
      </c>
      <c r="F435" s="47">
        <v>10</v>
      </c>
      <c r="G435" s="47">
        <v>288.33</v>
      </c>
      <c r="H435" s="137"/>
      <c r="I435" s="137"/>
      <c r="J435" s="137"/>
    </row>
    <row r="436" spans="4:10">
      <c r="D436" s="47" t="s">
        <v>539</v>
      </c>
      <c r="E436" s="47" t="s">
        <v>556</v>
      </c>
      <c r="F436" s="47">
        <v>4</v>
      </c>
      <c r="G436" s="47">
        <v>174.05</v>
      </c>
      <c r="H436" s="137"/>
      <c r="I436" s="137"/>
      <c r="J436" s="137"/>
    </row>
    <row r="437" spans="4:10">
      <c r="D437" s="47" t="s">
        <v>539</v>
      </c>
      <c r="E437" s="47" t="s">
        <v>557</v>
      </c>
      <c r="F437" s="47">
        <v>6</v>
      </c>
      <c r="G437" s="47">
        <v>275.83999999999997</v>
      </c>
      <c r="H437" s="137"/>
      <c r="I437" s="137"/>
      <c r="J437" s="137"/>
    </row>
    <row r="438" spans="4:10">
      <c r="D438" s="47" t="s">
        <v>539</v>
      </c>
      <c r="E438" s="47" t="s">
        <v>558</v>
      </c>
      <c r="F438" s="47">
        <v>8</v>
      </c>
      <c r="G438" s="47">
        <v>183.9</v>
      </c>
      <c r="H438" s="137"/>
      <c r="I438" s="137"/>
      <c r="J438" s="137"/>
    </row>
    <row r="439" spans="4:10">
      <c r="D439" s="47" t="s">
        <v>539</v>
      </c>
      <c r="E439" s="47" t="s">
        <v>559</v>
      </c>
      <c r="F439" s="47">
        <v>10</v>
      </c>
      <c r="G439" s="47">
        <v>271.58</v>
      </c>
      <c r="H439" s="137"/>
      <c r="I439" s="137"/>
      <c r="J439" s="137"/>
    </row>
    <row r="440" spans="4:10">
      <c r="D440" s="47" t="s">
        <v>539</v>
      </c>
      <c r="E440" s="47" t="s">
        <v>560</v>
      </c>
      <c r="F440" s="47">
        <v>2</v>
      </c>
      <c r="G440" s="47">
        <v>473.23</v>
      </c>
      <c r="H440" s="137"/>
      <c r="I440" s="137"/>
      <c r="J440" s="137"/>
    </row>
    <row r="441" spans="4:10">
      <c r="D441" s="47" t="s">
        <v>539</v>
      </c>
      <c r="E441" s="47" t="s">
        <v>561</v>
      </c>
      <c r="F441" s="47">
        <v>11</v>
      </c>
      <c r="G441" s="47">
        <v>473.23</v>
      </c>
      <c r="H441" s="137"/>
      <c r="I441" s="137"/>
      <c r="J441" s="137"/>
    </row>
    <row r="442" spans="4:10">
      <c r="D442" s="47" t="s">
        <v>562</v>
      </c>
      <c r="E442" s="47" t="s">
        <v>563</v>
      </c>
      <c r="F442" s="47">
        <v>9</v>
      </c>
      <c r="G442" s="47">
        <v>161.76</v>
      </c>
      <c r="H442" s="137"/>
      <c r="I442" s="137"/>
      <c r="J442" s="137"/>
    </row>
    <row r="443" spans="4:10">
      <c r="D443" s="47" t="s">
        <v>564</v>
      </c>
      <c r="E443" s="47" t="s">
        <v>565</v>
      </c>
      <c r="F443" s="47">
        <v>2</v>
      </c>
      <c r="G443" s="47">
        <v>216.82</v>
      </c>
      <c r="H443" s="137"/>
      <c r="I443" s="137"/>
      <c r="J443" s="137"/>
    </row>
    <row r="444" spans="4:10">
      <c r="D444" s="47" t="s">
        <v>566</v>
      </c>
      <c r="E444" s="47" t="s">
        <v>567</v>
      </c>
      <c r="F444" s="47">
        <v>10</v>
      </c>
      <c r="G444" s="47">
        <v>168.57</v>
      </c>
      <c r="H444" s="137"/>
      <c r="I444" s="137"/>
      <c r="J444" s="137"/>
    </row>
    <row r="445" spans="4:10">
      <c r="D445" s="47" t="s">
        <v>566</v>
      </c>
      <c r="E445" s="47" t="s">
        <v>568</v>
      </c>
      <c r="F445" s="47">
        <v>6</v>
      </c>
      <c r="G445" s="47">
        <v>163.16999999999999</v>
      </c>
      <c r="H445" s="137"/>
      <c r="I445" s="137"/>
      <c r="J445" s="137"/>
    </row>
    <row r="446" spans="4:10">
      <c r="D446" s="47" t="s">
        <v>83</v>
      </c>
      <c r="E446" s="47" t="s">
        <v>569</v>
      </c>
      <c r="F446" s="47">
        <v>2</v>
      </c>
      <c r="G446" s="47">
        <v>206.69</v>
      </c>
      <c r="H446" s="137"/>
      <c r="I446" s="137"/>
      <c r="J446" s="137"/>
    </row>
    <row r="447" spans="4:10">
      <c r="D447" s="47" t="s">
        <v>83</v>
      </c>
      <c r="E447" s="47" t="s">
        <v>570</v>
      </c>
      <c r="F447" s="47">
        <v>9</v>
      </c>
      <c r="G447" s="47">
        <v>174.05</v>
      </c>
      <c r="H447" s="137"/>
      <c r="I447" s="137"/>
      <c r="J447" s="137"/>
    </row>
    <row r="448" spans="4:10">
      <c r="D448" s="47" t="s">
        <v>571</v>
      </c>
      <c r="E448" s="47" t="s">
        <v>572</v>
      </c>
      <c r="F448" s="47">
        <v>9</v>
      </c>
      <c r="G448" s="47">
        <v>206.69</v>
      </c>
      <c r="H448" s="137"/>
      <c r="I448" s="137"/>
      <c r="J448" s="137"/>
    </row>
    <row r="449" spans="4:10">
      <c r="D449" s="47" t="s">
        <v>571</v>
      </c>
      <c r="E449" s="47" t="s">
        <v>573</v>
      </c>
      <c r="F449" s="47">
        <v>6</v>
      </c>
      <c r="G449" s="47">
        <v>163.16999999999999</v>
      </c>
      <c r="H449" s="137"/>
      <c r="I449" s="137"/>
      <c r="J449" s="137"/>
    </row>
    <row r="450" spans="4:10">
      <c r="D450" s="47" t="s">
        <v>574</v>
      </c>
      <c r="E450" s="47" t="s">
        <v>575</v>
      </c>
      <c r="F450" s="47">
        <v>4</v>
      </c>
      <c r="G450" s="47">
        <v>188.8</v>
      </c>
      <c r="H450" s="137"/>
      <c r="I450" s="137"/>
      <c r="J450" s="137"/>
    </row>
    <row r="451" spans="4:10">
      <c r="D451" s="47" t="s">
        <v>574</v>
      </c>
      <c r="E451" s="47" t="s">
        <v>576</v>
      </c>
      <c r="F451" s="47">
        <v>2</v>
      </c>
      <c r="G451" s="47">
        <v>205.38</v>
      </c>
      <c r="H451" s="137"/>
      <c r="I451" s="137"/>
      <c r="J451" s="137"/>
    </row>
    <row r="452" spans="4:10">
      <c r="D452" s="47" t="s">
        <v>577</v>
      </c>
      <c r="E452" s="47" t="s">
        <v>578</v>
      </c>
      <c r="F452" s="47">
        <v>11</v>
      </c>
      <c r="G452" s="47">
        <v>177.56</v>
      </c>
      <c r="H452" s="137"/>
      <c r="I452" s="137"/>
      <c r="J452" s="137"/>
    </row>
    <row r="453" spans="4:10">
      <c r="D453" s="47" t="s">
        <v>577</v>
      </c>
      <c r="E453" s="47" t="s">
        <v>579</v>
      </c>
      <c r="F453" s="47">
        <v>2</v>
      </c>
      <c r="G453" s="47">
        <v>95.09</v>
      </c>
      <c r="H453" s="137"/>
      <c r="I453" s="137"/>
      <c r="J453" s="137"/>
    </row>
    <row r="454" spans="4:10">
      <c r="D454" s="47" t="s">
        <v>577</v>
      </c>
      <c r="E454" s="47" t="s">
        <v>580</v>
      </c>
      <c r="F454" s="47">
        <v>6</v>
      </c>
      <c r="G454" s="47">
        <v>290.33999999999997</v>
      </c>
      <c r="H454" s="137"/>
      <c r="I454" s="137"/>
      <c r="J454" s="137"/>
    </row>
    <row r="455" spans="4:10">
      <c r="D455" s="47" t="s">
        <v>91</v>
      </c>
      <c r="E455" s="47" t="s">
        <v>581</v>
      </c>
      <c r="F455" s="47">
        <v>11</v>
      </c>
      <c r="G455" s="47">
        <v>23.7</v>
      </c>
      <c r="H455" s="137"/>
      <c r="I455" s="137"/>
      <c r="J455" s="137"/>
    </row>
    <row r="456" spans="4:10">
      <c r="D456" s="47" t="s">
        <v>118</v>
      </c>
      <c r="E456" s="47" t="s">
        <v>582</v>
      </c>
      <c r="F456" s="47">
        <v>9</v>
      </c>
      <c r="G456" s="47">
        <v>20.309999999999999</v>
      </c>
      <c r="H456" s="137"/>
      <c r="I456" s="137"/>
      <c r="J456" s="137"/>
    </row>
    <row r="457" spans="4:10">
      <c r="D457" s="47" t="s">
        <v>189</v>
      </c>
      <c r="E457" s="47" t="s">
        <v>583</v>
      </c>
      <c r="F457" s="47">
        <v>4</v>
      </c>
      <c r="G457" s="47">
        <v>24.4</v>
      </c>
      <c r="H457" s="137"/>
      <c r="I457" s="137"/>
      <c r="J457" s="137"/>
    </row>
    <row r="458" spans="4:10">
      <c r="D458" s="47" t="s">
        <v>584</v>
      </c>
      <c r="E458" s="47" t="s">
        <v>585</v>
      </c>
      <c r="F458" s="47">
        <v>7</v>
      </c>
      <c r="G458" s="47">
        <v>118.3</v>
      </c>
      <c r="H458" s="137"/>
      <c r="I458" s="137"/>
      <c r="J458" s="137"/>
    </row>
    <row r="459" spans="4:10">
      <c r="D459" s="47" t="s">
        <v>586</v>
      </c>
      <c r="E459" s="47" t="s">
        <v>587</v>
      </c>
      <c r="F459" s="47">
        <v>6</v>
      </c>
      <c r="G459" s="47">
        <v>64.83</v>
      </c>
      <c r="H459" s="137"/>
      <c r="I459" s="137"/>
      <c r="J459" s="137"/>
    </row>
    <row r="460" spans="4:10">
      <c r="D460" s="47" t="s">
        <v>234</v>
      </c>
      <c r="E460" s="47" t="s">
        <v>588</v>
      </c>
      <c r="F460" s="47">
        <v>7</v>
      </c>
      <c r="G460" s="47">
        <v>15.41</v>
      </c>
      <c r="H460" s="137"/>
      <c r="I460" s="137"/>
      <c r="J460" s="137"/>
    </row>
    <row r="461" spans="4:10">
      <c r="D461" s="47" t="s">
        <v>589</v>
      </c>
      <c r="E461" s="47" t="s">
        <v>590</v>
      </c>
      <c r="F461" s="47">
        <v>2</v>
      </c>
      <c r="G461" s="47">
        <v>13.1</v>
      </c>
      <c r="H461" s="137"/>
      <c r="I461" s="137"/>
      <c r="J461" s="137"/>
    </row>
    <row r="462" spans="4:10">
      <c r="D462" s="47" t="s">
        <v>91</v>
      </c>
      <c r="E462" s="47" t="s">
        <v>591</v>
      </c>
      <c r="F462" s="47">
        <v>10</v>
      </c>
      <c r="G462" s="47">
        <v>11.19</v>
      </c>
      <c r="H462" s="137"/>
      <c r="I462" s="137"/>
      <c r="J462" s="137"/>
    </row>
    <row r="463" spans="4:10">
      <c r="D463" s="47" t="s">
        <v>91</v>
      </c>
      <c r="E463" s="47" t="s">
        <v>592</v>
      </c>
      <c r="F463" s="47">
        <v>5</v>
      </c>
      <c r="G463" s="47">
        <v>16.48</v>
      </c>
      <c r="H463" s="137"/>
      <c r="I463" s="137"/>
      <c r="J463" s="137"/>
    </row>
    <row r="464" spans="4:10">
      <c r="D464" s="47" t="s">
        <v>91</v>
      </c>
      <c r="E464" s="47" t="s">
        <v>593</v>
      </c>
      <c r="F464" s="47">
        <v>11</v>
      </c>
      <c r="G464" s="47">
        <v>12.39</v>
      </c>
      <c r="H464" s="137"/>
      <c r="I464" s="137"/>
      <c r="J464" s="137"/>
    </row>
    <row r="465" spans="4:10">
      <c r="D465" s="47" t="s">
        <v>91</v>
      </c>
      <c r="E465" s="47" t="s">
        <v>594</v>
      </c>
      <c r="F465" s="47">
        <v>5</v>
      </c>
      <c r="G465" s="47">
        <v>35.659999999999997</v>
      </c>
      <c r="H465" s="137"/>
      <c r="I465" s="137"/>
      <c r="J465" s="137"/>
    </row>
    <row r="466" spans="4:10">
      <c r="D466" s="47" t="s">
        <v>508</v>
      </c>
      <c r="E466" s="47" t="s">
        <v>595</v>
      </c>
      <c r="F466" s="47">
        <v>4</v>
      </c>
      <c r="G466" s="47">
        <v>18.32</v>
      </c>
      <c r="H466" s="137"/>
      <c r="I466" s="137"/>
      <c r="J466" s="137"/>
    </row>
    <row r="467" spans="4:10">
      <c r="D467" s="47" t="s">
        <v>91</v>
      </c>
      <c r="E467" s="47" t="s">
        <v>596</v>
      </c>
      <c r="F467" s="47">
        <v>4</v>
      </c>
      <c r="G467" s="47">
        <v>10.67</v>
      </c>
      <c r="H467" s="137"/>
      <c r="I467" s="137"/>
      <c r="J467" s="137"/>
    </row>
    <row r="468" spans="4:10">
      <c r="D468" s="47" t="s">
        <v>91</v>
      </c>
      <c r="E468" s="47" t="s">
        <v>597</v>
      </c>
      <c r="F468" s="47">
        <v>10</v>
      </c>
      <c r="G468" s="47">
        <v>6.79</v>
      </c>
      <c r="H468" s="137"/>
      <c r="I468" s="137"/>
      <c r="J468" s="137"/>
    </row>
    <row r="469" spans="4:10">
      <c r="D469" s="47" t="s">
        <v>91</v>
      </c>
      <c r="E469" s="47" t="s">
        <v>598</v>
      </c>
      <c r="F469" s="47">
        <v>9</v>
      </c>
      <c r="G469" s="47">
        <v>13.25</v>
      </c>
      <c r="H469" s="137"/>
      <c r="I469" s="137"/>
      <c r="J469" s="137"/>
    </row>
    <row r="470" spans="4:10">
      <c r="D470" s="47" t="s">
        <v>586</v>
      </c>
      <c r="E470" s="47" t="s">
        <v>599</v>
      </c>
      <c r="F470" s="47">
        <v>11</v>
      </c>
      <c r="G470" s="47">
        <v>29.24</v>
      </c>
      <c r="H470" s="137"/>
      <c r="I470" s="137"/>
      <c r="J470" s="137"/>
    </row>
    <row r="471" spans="4:10">
      <c r="D471" s="47" t="s">
        <v>600</v>
      </c>
      <c r="E471" s="47" t="s">
        <v>601</v>
      </c>
      <c r="F471" s="47">
        <v>11</v>
      </c>
      <c r="G471" s="47">
        <v>29.04</v>
      </c>
      <c r="H471" s="137"/>
      <c r="I471" s="137"/>
      <c r="J471" s="137"/>
    </row>
    <row r="472" spans="4:10">
      <c r="D472" s="47" t="s">
        <v>586</v>
      </c>
      <c r="E472" s="47" t="s">
        <v>602</v>
      </c>
      <c r="F472" s="47">
        <v>7</v>
      </c>
      <c r="G472" s="47">
        <v>30.46</v>
      </c>
      <c r="H472" s="137"/>
      <c r="I472" s="137"/>
      <c r="J472" s="137"/>
    </row>
    <row r="473" spans="4:10">
      <c r="D473" s="47" t="s">
        <v>189</v>
      </c>
      <c r="E473" s="47" t="s">
        <v>603</v>
      </c>
      <c r="F473" s="47">
        <v>9</v>
      </c>
      <c r="G473" s="47">
        <v>0.1</v>
      </c>
      <c r="H473" s="137"/>
      <c r="I473" s="137"/>
      <c r="J473" s="137"/>
    </row>
    <row r="474" spans="4:10">
      <c r="D474" s="47" t="s">
        <v>189</v>
      </c>
      <c r="E474" s="47" t="s">
        <v>604</v>
      </c>
      <c r="F474" s="47">
        <v>5</v>
      </c>
      <c r="G474" s="47">
        <v>0.1</v>
      </c>
      <c r="H474" s="137"/>
      <c r="I474" s="137"/>
      <c r="J474" s="137"/>
    </row>
    <row r="475" spans="4:10">
      <c r="D475" s="47" t="s">
        <v>189</v>
      </c>
      <c r="E475" s="47" t="s">
        <v>605</v>
      </c>
      <c r="F475" s="47">
        <v>9</v>
      </c>
      <c r="G475" s="47">
        <v>0.1</v>
      </c>
      <c r="H475" s="137"/>
      <c r="I475" s="137"/>
      <c r="J475" s="137"/>
    </row>
    <row r="476" spans="4:10">
      <c r="D476" s="47" t="s">
        <v>189</v>
      </c>
      <c r="E476" s="47" t="s">
        <v>606</v>
      </c>
      <c r="F476" s="47">
        <v>3</v>
      </c>
      <c r="G476" s="47">
        <v>0.1</v>
      </c>
      <c r="H476" s="137"/>
      <c r="I476" s="137"/>
      <c r="J476" s="137"/>
    </row>
    <row r="477" spans="4:10">
      <c r="D477" s="47" t="s">
        <v>189</v>
      </c>
      <c r="E477" s="47" t="s">
        <v>607</v>
      </c>
      <c r="F477" s="47">
        <v>8</v>
      </c>
      <c r="G477" s="47">
        <v>0.1</v>
      </c>
      <c r="H477" s="137"/>
      <c r="I477" s="137"/>
      <c r="J477" s="137"/>
    </row>
    <row r="478" spans="4:10">
      <c r="D478" s="47" t="s">
        <v>189</v>
      </c>
      <c r="E478" s="47" t="s">
        <v>608</v>
      </c>
      <c r="F478" s="47">
        <v>8</v>
      </c>
      <c r="G478" s="47">
        <v>0.1</v>
      </c>
      <c r="H478" s="137"/>
      <c r="I478" s="137"/>
      <c r="J478" s="137"/>
    </row>
    <row r="479" spans="4:10">
      <c r="D479" s="47" t="s">
        <v>149</v>
      </c>
      <c r="E479" s="47" t="s">
        <v>609</v>
      </c>
      <c r="F479" s="47">
        <v>3</v>
      </c>
      <c r="G479" s="47">
        <v>22.52</v>
      </c>
      <c r="H479" s="137"/>
      <c r="I479" s="137"/>
      <c r="J479" s="137"/>
    </row>
    <row r="480" spans="4:10">
      <c r="D480" s="47" t="s">
        <v>149</v>
      </c>
      <c r="E480" s="47" t="s">
        <v>610</v>
      </c>
      <c r="F480" s="47">
        <v>10</v>
      </c>
      <c r="G480" s="47">
        <v>11.74</v>
      </c>
      <c r="H480" s="137"/>
      <c r="I480" s="137"/>
      <c r="J480" s="137"/>
    </row>
    <row r="481" spans="4:10">
      <c r="D481" s="47" t="s">
        <v>189</v>
      </c>
      <c r="E481" s="47" t="s">
        <v>611</v>
      </c>
      <c r="F481" s="47">
        <v>3</v>
      </c>
      <c r="G481" s="47">
        <v>0.1</v>
      </c>
      <c r="H481" s="137"/>
      <c r="I481" s="137"/>
      <c r="J481" s="137"/>
    </row>
    <row r="482" spans="4:10">
      <c r="D482" s="47" t="s">
        <v>91</v>
      </c>
      <c r="E482" s="47" t="s">
        <v>612</v>
      </c>
      <c r="F482" s="47">
        <v>7</v>
      </c>
      <c r="G482" s="47">
        <v>25.21</v>
      </c>
      <c r="H482" s="137"/>
      <c r="I482" s="137"/>
      <c r="J482" s="137"/>
    </row>
    <row r="483" spans="4:10">
      <c r="D483" s="47" t="s">
        <v>189</v>
      </c>
      <c r="E483" s="47" t="s">
        <v>613</v>
      </c>
      <c r="F483" s="47">
        <v>7</v>
      </c>
      <c r="G483" s="47">
        <v>78.760000000000005</v>
      </c>
      <c r="H483" s="137"/>
      <c r="I483" s="137"/>
      <c r="J483" s="137"/>
    </row>
    <row r="484" spans="4:10">
      <c r="D484" s="47" t="s">
        <v>91</v>
      </c>
      <c r="E484" s="47" t="s">
        <v>614</v>
      </c>
      <c r="F484" s="47">
        <v>11</v>
      </c>
      <c r="G484" s="47">
        <v>18.64</v>
      </c>
      <c r="H484" s="137"/>
      <c r="I484" s="137"/>
      <c r="J484" s="137"/>
    </row>
    <row r="485" spans="4:10">
      <c r="D485" s="47" t="s">
        <v>91</v>
      </c>
      <c r="E485" s="47" t="s">
        <v>615</v>
      </c>
      <c r="F485" s="47">
        <v>4</v>
      </c>
      <c r="G485" s="47">
        <v>4.07</v>
      </c>
      <c r="H485" s="137"/>
      <c r="I485" s="137"/>
      <c r="J485" s="137"/>
    </row>
    <row r="486" spans="4:10">
      <c r="D486" s="47" t="s">
        <v>584</v>
      </c>
      <c r="E486" s="47" t="s">
        <v>616</v>
      </c>
      <c r="F486" s="47">
        <v>6</v>
      </c>
      <c r="G486" s="47">
        <v>19.39</v>
      </c>
      <c r="H486" s="137"/>
      <c r="I486" s="137"/>
      <c r="J486" s="137"/>
    </row>
    <row r="487" spans="4:10">
      <c r="D487" s="47" t="s">
        <v>600</v>
      </c>
      <c r="E487" s="47" t="s">
        <v>617</v>
      </c>
      <c r="F487" s="47">
        <v>6</v>
      </c>
      <c r="G487" s="47">
        <v>6.09</v>
      </c>
      <c r="H487" s="137"/>
      <c r="I487" s="137"/>
      <c r="J487" s="137"/>
    </row>
    <row r="488" spans="4:10">
      <c r="D488" s="47" t="s">
        <v>508</v>
      </c>
      <c r="E488" s="47" t="s">
        <v>618</v>
      </c>
      <c r="F488" s="47">
        <v>10</v>
      </c>
      <c r="G488" s="47">
        <v>4.28</v>
      </c>
      <c r="H488" s="137"/>
      <c r="I488" s="137"/>
      <c r="J488" s="137"/>
    </row>
    <row r="489" spans="4:10">
      <c r="D489" s="47" t="s">
        <v>183</v>
      </c>
      <c r="E489" s="47" t="s">
        <v>619</v>
      </c>
      <c r="F489" s="47">
        <v>7</v>
      </c>
      <c r="G489" s="47">
        <v>363.08</v>
      </c>
      <c r="H489" s="137"/>
      <c r="I489" s="137"/>
      <c r="J489" s="137"/>
    </row>
    <row r="490" spans="4:10">
      <c r="D490" s="47" t="s">
        <v>183</v>
      </c>
      <c r="E490" s="47" t="s">
        <v>620</v>
      </c>
      <c r="F490" s="47">
        <v>10</v>
      </c>
      <c r="G490" s="47">
        <v>316.38</v>
      </c>
      <c r="H490" s="137"/>
      <c r="I490" s="137"/>
      <c r="J490" s="137"/>
    </row>
    <row r="491" spans="4:10">
      <c r="D491" s="47" t="s">
        <v>183</v>
      </c>
      <c r="E491" s="47" t="s">
        <v>621</v>
      </c>
      <c r="F491" s="47">
        <v>9</v>
      </c>
      <c r="G491" s="47">
        <v>219.78</v>
      </c>
      <c r="H491" s="137"/>
      <c r="I491" s="137"/>
      <c r="J491" s="137"/>
    </row>
    <row r="492" spans="4:10">
      <c r="D492" s="47" t="s">
        <v>183</v>
      </c>
      <c r="E492" s="47" t="s">
        <v>622</v>
      </c>
      <c r="F492" s="47">
        <v>11</v>
      </c>
      <c r="G492" s="47">
        <v>116.95</v>
      </c>
      <c r="H492" s="137"/>
      <c r="I492" s="137"/>
      <c r="J492" s="137"/>
    </row>
    <row r="493" spans="4:10">
      <c r="D493" s="47" t="s">
        <v>183</v>
      </c>
      <c r="E493" s="47" t="s">
        <v>623</v>
      </c>
      <c r="F493" s="47">
        <v>3</v>
      </c>
      <c r="G493" s="47">
        <v>72.33</v>
      </c>
      <c r="H493" s="137"/>
      <c r="I493" s="137"/>
      <c r="J493" s="137"/>
    </row>
    <row r="494" spans="4:10">
      <c r="D494" s="47" t="s">
        <v>183</v>
      </c>
      <c r="E494" s="47" t="s">
        <v>624</v>
      </c>
      <c r="F494" s="47">
        <v>7</v>
      </c>
      <c r="G494" s="47">
        <v>72.33</v>
      </c>
      <c r="H494" s="137"/>
      <c r="I494" s="137"/>
      <c r="J494" s="137"/>
    </row>
    <row r="495" spans="4:10">
      <c r="D495" s="47" t="s">
        <v>183</v>
      </c>
      <c r="E495" s="47" t="s">
        <v>625</v>
      </c>
      <c r="F495" s="47">
        <v>2</v>
      </c>
      <c r="G495" s="47">
        <v>393.52</v>
      </c>
      <c r="H495" s="137"/>
      <c r="I495" s="137"/>
      <c r="J495" s="137"/>
    </row>
    <row r="496" spans="4:10">
      <c r="D496" s="47" t="s">
        <v>183</v>
      </c>
      <c r="E496" s="47" t="s">
        <v>626</v>
      </c>
      <c r="F496" s="47">
        <v>7</v>
      </c>
      <c r="G496" s="47">
        <v>135.77000000000001</v>
      </c>
      <c r="H496" s="137"/>
      <c r="I496" s="137"/>
      <c r="J496" s="137"/>
    </row>
    <row r="497" spans="4:10">
      <c r="D497" s="47" t="s">
        <v>183</v>
      </c>
      <c r="E497" s="47" t="s">
        <v>627</v>
      </c>
      <c r="F497" s="47">
        <v>6</v>
      </c>
      <c r="G497" s="47">
        <v>99.57</v>
      </c>
      <c r="H497" s="137"/>
      <c r="I497" s="137"/>
      <c r="J497" s="137"/>
    </row>
    <row r="498" spans="4:10">
      <c r="D498" s="47" t="s">
        <v>183</v>
      </c>
      <c r="E498" s="47" t="s">
        <v>628</v>
      </c>
      <c r="F498" s="47">
        <v>6</v>
      </c>
      <c r="G498" s="47">
        <v>196.56</v>
      </c>
      <c r="H498" s="137"/>
      <c r="I498" s="137"/>
      <c r="J498" s="137"/>
    </row>
    <row r="499" spans="4:10">
      <c r="D499" s="47" t="s">
        <v>183</v>
      </c>
      <c r="E499" s="47" t="s">
        <v>629</v>
      </c>
      <c r="F499" s="47">
        <v>4</v>
      </c>
      <c r="G499" s="47">
        <v>303.3</v>
      </c>
      <c r="H499" s="137"/>
      <c r="I499" s="137"/>
      <c r="J499" s="137"/>
    </row>
    <row r="500" spans="4:10">
      <c r="D500" s="47" t="s">
        <v>183</v>
      </c>
      <c r="E500" s="47" t="s">
        <v>630</v>
      </c>
      <c r="F500" s="47">
        <v>10</v>
      </c>
      <c r="G500" s="47">
        <v>193.82</v>
      </c>
      <c r="H500" s="137"/>
      <c r="I500" s="137"/>
      <c r="J500" s="137"/>
    </row>
    <row r="501" spans="4:10">
      <c r="D501" s="47" t="s">
        <v>183</v>
      </c>
      <c r="E501" s="47" t="s">
        <v>631</v>
      </c>
      <c r="F501" s="47">
        <v>7</v>
      </c>
      <c r="G501" s="47">
        <v>187.33</v>
      </c>
      <c r="H501" s="137"/>
      <c r="I501" s="137"/>
      <c r="J501" s="137"/>
    </row>
    <row r="502" spans="4:10">
      <c r="D502" s="47" t="s">
        <v>149</v>
      </c>
      <c r="E502" s="47" t="s">
        <v>632</v>
      </c>
      <c r="F502" s="47">
        <v>4</v>
      </c>
      <c r="G502" s="47">
        <v>53.23</v>
      </c>
      <c r="H502" s="137"/>
      <c r="I502" s="137"/>
      <c r="J502" s="137"/>
    </row>
    <row r="503" spans="4:10">
      <c r="D503" s="47" t="s">
        <v>149</v>
      </c>
      <c r="E503" s="47" t="s">
        <v>633</v>
      </c>
      <c r="F503" s="47">
        <v>10</v>
      </c>
      <c r="G503" s="47">
        <v>39</v>
      </c>
      <c r="H503" s="137"/>
      <c r="I503" s="137"/>
      <c r="J503" s="137"/>
    </row>
    <row r="504" spans="4:10">
      <c r="D504" s="47" t="s">
        <v>149</v>
      </c>
      <c r="E504" s="47" t="s">
        <v>634</v>
      </c>
      <c r="F504" s="47">
        <v>5</v>
      </c>
      <c r="G504" s="47">
        <v>28.44</v>
      </c>
      <c r="H504" s="137"/>
      <c r="I504" s="137"/>
      <c r="J504" s="137"/>
    </row>
    <row r="505" spans="4:10">
      <c r="D505" s="47" t="s">
        <v>149</v>
      </c>
      <c r="E505" s="47" t="s">
        <v>635</v>
      </c>
      <c r="F505" s="47">
        <v>3</v>
      </c>
      <c r="G505" s="47">
        <v>33.19</v>
      </c>
      <c r="H505" s="137"/>
      <c r="I505" s="137"/>
      <c r="J505" s="137"/>
    </row>
    <row r="506" spans="4:10">
      <c r="D506" s="47" t="s">
        <v>149</v>
      </c>
      <c r="E506" s="47" t="s">
        <v>636</v>
      </c>
      <c r="F506" s="47">
        <v>2</v>
      </c>
      <c r="G506" s="47">
        <v>26.4</v>
      </c>
      <c r="H506" s="137"/>
      <c r="I506" s="137"/>
      <c r="J506" s="137"/>
    </row>
    <row r="507" spans="4:10">
      <c r="D507" s="47" t="s">
        <v>149</v>
      </c>
      <c r="E507" s="47" t="s">
        <v>637</v>
      </c>
      <c r="F507" s="47">
        <v>6</v>
      </c>
      <c r="G507" s="47">
        <v>144.16</v>
      </c>
      <c r="H507" s="137"/>
      <c r="I507" s="137"/>
      <c r="J507" s="137"/>
    </row>
    <row r="508" spans="4:10">
      <c r="D508" s="47" t="s">
        <v>149</v>
      </c>
      <c r="E508" s="47" t="s">
        <v>638</v>
      </c>
      <c r="F508" s="47">
        <v>8</v>
      </c>
      <c r="G508" s="47">
        <v>107.74</v>
      </c>
      <c r="H508" s="137"/>
      <c r="I508" s="137"/>
      <c r="J508" s="137"/>
    </row>
    <row r="509" spans="4:10">
      <c r="D509" s="47" t="s">
        <v>149</v>
      </c>
      <c r="E509" s="47" t="s">
        <v>639</v>
      </c>
      <c r="F509" s="47">
        <v>4</v>
      </c>
      <c r="G509" s="47">
        <v>82.86</v>
      </c>
      <c r="H509" s="137"/>
      <c r="I509" s="137"/>
      <c r="J509" s="137"/>
    </row>
    <row r="510" spans="4:10">
      <c r="D510" s="47" t="s">
        <v>149</v>
      </c>
      <c r="E510" s="47" t="s">
        <v>640</v>
      </c>
      <c r="F510" s="47">
        <v>6</v>
      </c>
      <c r="G510" s="47">
        <v>49.67</v>
      </c>
      <c r="H510" s="137"/>
      <c r="I510" s="137"/>
      <c r="J510" s="137"/>
    </row>
    <row r="511" spans="4:10">
      <c r="D511" s="47" t="s">
        <v>149</v>
      </c>
      <c r="E511" s="47" t="s">
        <v>641</v>
      </c>
      <c r="F511" s="47">
        <v>5</v>
      </c>
      <c r="G511" s="47">
        <v>42.56</v>
      </c>
      <c r="H511" s="137"/>
      <c r="I511" s="137"/>
      <c r="J511" s="137"/>
    </row>
    <row r="512" spans="4:10">
      <c r="D512" s="47" t="s">
        <v>149</v>
      </c>
      <c r="E512" s="47" t="s">
        <v>642</v>
      </c>
      <c r="F512" s="47">
        <v>4</v>
      </c>
      <c r="G512" s="47">
        <v>35.770000000000003</v>
      </c>
      <c r="H512" s="137"/>
      <c r="I512" s="137"/>
      <c r="J512" s="137"/>
    </row>
    <row r="513" spans="4:10">
      <c r="D513" s="47" t="s">
        <v>495</v>
      </c>
      <c r="E513" s="47" t="s">
        <v>643</v>
      </c>
      <c r="F513" s="47">
        <v>9</v>
      </c>
      <c r="G513" s="47">
        <v>58.02</v>
      </c>
      <c r="H513" s="137"/>
      <c r="I513" s="137"/>
      <c r="J513" s="137"/>
    </row>
    <row r="514" spans="4:10">
      <c r="D514" s="47" t="s">
        <v>91</v>
      </c>
      <c r="E514" s="47" t="s">
        <v>644</v>
      </c>
      <c r="F514" s="47">
        <v>4</v>
      </c>
      <c r="G514" s="47">
        <v>43.96</v>
      </c>
      <c r="H514" s="137"/>
      <c r="I514" s="137"/>
      <c r="J514" s="137"/>
    </row>
    <row r="515" spans="4:10">
      <c r="D515" s="47" t="s">
        <v>91</v>
      </c>
      <c r="E515" s="47" t="s">
        <v>645</v>
      </c>
      <c r="F515" s="47">
        <v>2</v>
      </c>
      <c r="G515" s="47">
        <v>29.63</v>
      </c>
      <c r="H515" s="137"/>
      <c r="I515" s="137"/>
      <c r="J515" s="137"/>
    </row>
    <row r="516" spans="4:10">
      <c r="D516" s="47" t="s">
        <v>93</v>
      </c>
      <c r="E516" s="47" t="s">
        <v>646</v>
      </c>
      <c r="F516" s="47">
        <v>3</v>
      </c>
      <c r="G516" s="47">
        <v>111.31</v>
      </c>
      <c r="H516" s="137"/>
      <c r="I516" s="137"/>
      <c r="J516" s="137"/>
    </row>
    <row r="517" spans="4:10">
      <c r="D517" s="47" t="s">
        <v>216</v>
      </c>
      <c r="E517" s="47" t="s">
        <v>647</v>
      </c>
      <c r="F517" s="47">
        <v>7</v>
      </c>
      <c r="G517" s="47">
        <v>13.9</v>
      </c>
      <c r="H517" s="137"/>
      <c r="I517" s="137"/>
      <c r="J517" s="137"/>
    </row>
    <row r="518" spans="4:10">
      <c r="D518" s="47" t="s">
        <v>495</v>
      </c>
      <c r="E518" s="47" t="s">
        <v>648</v>
      </c>
      <c r="F518" s="47">
        <v>6</v>
      </c>
      <c r="G518" s="47">
        <v>9.16</v>
      </c>
      <c r="H518" s="137"/>
      <c r="I518" s="137"/>
      <c r="J518" s="137"/>
    </row>
    <row r="519" spans="4:10">
      <c r="D519" s="47" t="s">
        <v>93</v>
      </c>
      <c r="E519" s="47" t="s">
        <v>649</v>
      </c>
      <c r="F519" s="47">
        <v>11</v>
      </c>
      <c r="G519" s="47">
        <v>40.340000000000003</v>
      </c>
      <c r="H519" s="137"/>
      <c r="I519" s="137"/>
      <c r="J519" s="137"/>
    </row>
    <row r="520" spans="4:10">
      <c r="D520" s="47" t="s">
        <v>93</v>
      </c>
      <c r="E520" s="47" t="s">
        <v>650</v>
      </c>
      <c r="F520" s="47">
        <v>6</v>
      </c>
      <c r="G520" s="47">
        <v>49.59</v>
      </c>
      <c r="H520" s="137"/>
      <c r="I520" s="137"/>
      <c r="J520" s="137"/>
    </row>
    <row r="521" spans="4:10">
      <c r="D521" s="47" t="s">
        <v>216</v>
      </c>
      <c r="E521" s="47" t="s">
        <v>651</v>
      </c>
      <c r="F521" s="47">
        <v>4</v>
      </c>
      <c r="G521" s="47">
        <v>8.91</v>
      </c>
      <c r="H521" s="137"/>
      <c r="I521" s="137"/>
      <c r="J521" s="137"/>
    </row>
    <row r="522" spans="4:10">
      <c r="D522" s="47" t="s">
        <v>93</v>
      </c>
      <c r="E522" s="47" t="s">
        <v>652</v>
      </c>
      <c r="F522" s="47">
        <v>3</v>
      </c>
      <c r="G522" s="47">
        <v>33.39</v>
      </c>
      <c r="H522" s="137"/>
      <c r="I522" s="137"/>
      <c r="J522" s="137"/>
    </row>
    <row r="523" spans="4:10">
      <c r="D523" s="47" t="s">
        <v>181</v>
      </c>
      <c r="E523" s="47" t="s">
        <v>653</v>
      </c>
      <c r="F523" s="47">
        <v>5</v>
      </c>
      <c r="G523" s="47">
        <v>1548.34</v>
      </c>
      <c r="H523" s="137"/>
      <c r="I523" s="137"/>
      <c r="J523" s="137"/>
    </row>
    <row r="524" spans="4:10">
      <c r="D524" s="47" t="s">
        <v>162</v>
      </c>
      <c r="E524" s="47" t="s">
        <v>654</v>
      </c>
      <c r="F524" s="47">
        <v>5</v>
      </c>
      <c r="G524" s="47">
        <v>573.58000000000004</v>
      </c>
      <c r="H524" s="137"/>
      <c r="I524" s="137"/>
      <c r="J524" s="137"/>
    </row>
    <row r="525" spans="4:10">
      <c r="D525" s="47" t="s">
        <v>162</v>
      </c>
      <c r="E525" s="47" t="s">
        <v>655</v>
      </c>
      <c r="F525" s="47">
        <v>8</v>
      </c>
      <c r="G525" s="47">
        <v>656.26</v>
      </c>
      <c r="H525" s="137"/>
      <c r="I525" s="137"/>
      <c r="J525" s="137"/>
    </row>
    <row r="526" spans="4:10">
      <c r="D526" s="47" t="s">
        <v>656</v>
      </c>
      <c r="E526" s="47" t="s">
        <v>657</v>
      </c>
      <c r="F526" s="47">
        <v>2</v>
      </c>
      <c r="G526" s="47">
        <v>862.68</v>
      </c>
      <c r="H526" s="137"/>
      <c r="I526" s="137"/>
      <c r="J526" s="137"/>
    </row>
    <row r="527" spans="4:10">
      <c r="D527" s="47" t="s">
        <v>574</v>
      </c>
      <c r="E527" s="47" t="s">
        <v>658</v>
      </c>
      <c r="F527" s="47">
        <v>10</v>
      </c>
      <c r="G527" s="47">
        <v>549.80999999999995</v>
      </c>
      <c r="H527" s="137"/>
      <c r="I527" s="137"/>
      <c r="J527" s="137"/>
    </row>
    <row r="528" spans="4:10">
      <c r="D528" s="47" t="s">
        <v>574</v>
      </c>
      <c r="E528" s="47" t="s">
        <v>659</v>
      </c>
      <c r="F528" s="47">
        <v>2</v>
      </c>
      <c r="G528" s="47">
        <v>563.25</v>
      </c>
      <c r="H528" s="137"/>
      <c r="I528" s="137"/>
      <c r="J528" s="137"/>
    </row>
    <row r="529" spans="4:10">
      <c r="D529" s="47" t="s">
        <v>181</v>
      </c>
      <c r="E529" s="47" t="s">
        <v>660</v>
      </c>
      <c r="F529" s="47">
        <v>3</v>
      </c>
      <c r="G529" s="47">
        <v>614.91999999999996</v>
      </c>
      <c r="H529" s="137"/>
      <c r="I529" s="137"/>
      <c r="J529" s="137"/>
    </row>
    <row r="530" spans="4:10">
      <c r="D530" s="47" t="s">
        <v>181</v>
      </c>
      <c r="E530" s="47" t="s">
        <v>661</v>
      </c>
      <c r="F530" s="47">
        <v>3</v>
      </c>
      <c r="G530" s="47">
        <v>528.44000000000005</v>
      </c>
      <c r="H530" s="137"/>
      <c r="I530" s="137"/>
      <c r="J530" s="137"/>
    </row>
    <row r="531" spans="4:10">
      <c r="D531" s="47" t="s">
        <v>181</v>
      </c>
      <c r="E531" s="47" t="s">
        <v>662</v>
      </c>
      <c r="F531" s="47">
        <v>5</v>
      </c>
      <c r="G531" s="47">
        <v>1387.1</v>
      </c>
      <c r="H531" s="137"/>
      <c r="I531" s="137"/>
      <c r="J531" s="137"/>
    </row>
    <row r="532" spans="4:10">
      <c r="D532" s="47" t="s">
        <v>181</v>
      </c>
      <c r="E532" s="47" t="s">
        <v>663</v>
      </c>
      <c r="F532" s="47">
        <v>6</v>
      </c>
      <c r="G532" s="47">
        <v>1460.14</v>
      </c>
      <c r="H532" s="137"/>
      <c r="I532" s="137"/>
      <c r="J532" s="137"/>
    </row>
    <row r="533" spans="4:10">
      <c r="D533" s="47" t="s">
        <v>181</v>
      </c>
      <c r="E533" s="47" t="s">
        <v>664</v>
      </c>
      <c r="F533" s="47">
        <v>7</v>
      </c>
      <c r="G533" s="47">
        <v>587.17999999999995</v>
      </c>
      <c r="H533" s="137"/>
      <c r="I533" s="137"/>
      <c r="J533" s="137"/>
    </row>
    <row r="534" spans="4:10">
      <c r="D534" s="47" t="s">
        <v>181</v>
      </c>
      <c r="E534" s="47" t="s">
        <v>665</v>
      </c>
      <c r="F534" s="47">
        <v>4</v>
      </c>
      <c r="G534" s="47">
        <v>663.06</v>
      </c>
      <c r="H534" s="137"/>
      <c r="I534" s="137"/>
      <c r="J534" s="137"/>
    </row>
    <row r="535" spans="4:10">
      <c r="D535" s="47" t="s">
        <v>181</v>
      </c>
      <c r="E535" s="47" t="s">
        <v>666</v>
      </c>
      <c r="F535" s="47">
        <v>10</v>
      </c>
      <c r="G535" s="47">
        <v>819.55</v>
      </c>
      <c r="H535" s="137"/>
      <c r="I535" s="137"/>
      <c r="J535" s="137"/>
    </row>
    <row r="536" spans="4:10">
      <c r="D536" s="47" t="s">
        <v>181</v>
      </c>
      <c r="E536" s="47" t="s">
        <v>667</v>
      </c>
      <c r="F536" s="47">
        <v>2</v>
      </c>
      <c r="G536" s="47">
        <v>558.07000000000005</v>
      </c>
      <c r="H536" s="137"/>
      <c r="I536" s="137"/>
      <c r="J536" s="137"/>
    </row>
    <row r="537" spans="4:10">
      <c r="D537" s="47" t="s">
        <v>181</v>
      </c>
      <c r="E537" s="47" t="s">
        <v>668</v>
      </c>
      <c r="F537" s="47">
        <v>3</v>
      </c>
      <c r="G537" s="47">
        <v>496.06</v>
      </c>
      <c r="H537" s="137"/>
      <c r="I537" s="137"/>
      <c r="J537" s="137"/>
    </row>
    <row r="538" spans="4:10">
      <c r="D538" s="47" t="s">
        <v>181</v>
      </c>
      <c r="E538" s="47" t="s">
        <v>669</v>
      </c>
      <c r="F538" s="47">
        <v>7</v>
      </c>
      <c r="G538" s="47">
        <v>800.87</v>
      </c>
      <c r="H538" s="137"/>
      <c r="I538" s="137"/>
      <c r="J538" s="137"/>
    </row>
    <row r="539" spans="4:10">
      <c r="D539" s="47" t="s">
        <v>181</v>
      </c>
      <c r="E539" s="47" t="s">
        <v>670</v>
      </c>
      <c r="F539" s="47">
        <v>2</v>
      </c>
      <c r="G539" s="47">
        <v>593.72</v>
      </c>
      <c r="H539" s="137"/>
      <c r="I539" s="137"/>
      <c r="J539" s="137"/>
    </row>
    <row r="540" spans="4:10">
      <c r="D540" s="47" t="s">
        <v>181</v>
      </c>
      <c r="E540" s="47" t="s">
        <v>671</v>
      </c>
      <c r="F540" s="47">
        <v>4</v>
      </c>
      <c r="G540" s="47">
        <v>660.12</v>
      </c>
      <c r="H540" s="137"/>
      <c r="I540" s="137"/>
      <c r="J540" s="137"/>
    </row>
    <row r="541" spans="4:10">
      <c r="D541" s="47" t="s">
        <v>181</v>
      </c>
      <c r="E541" s="47" t="s">
        <v>672</v>
      </c>
      <c r="F541" s="47">
        <v>9</v>
      </c>
      <c r="G541" s="47">
        <v>588.29</v>
      </c>
      <c r="H541" s="137"/>
      <c r="I541" s="137"/>
      <c r="J541" s="137"/>
    </row>
    <row r="542" spans="4:10">
      <c r="D542" s="47" t="s">
        <v>673</v>
      </c>
      <c r="E542" s="47" t="s">
        <v>674</v>
      </c>
      <c r="F542" s="47">
        <v>7</v>
      </c>
      <c r="G542" s="47">
        <v>577.05999999999995</v>
      </c>
      <c r="H542" s="137"/>
      <c r="I542" s="137"/>
      <c r="J542" s="137"/>
    </row>
    <row r="543" spans="4:10">
      <c r="D543" s="47" t="s">
        <v>673</v>
      </c>
      <c r="E543" s="47" t="s">
        <v>675</v>
      </c>
      <c r="F543" s="47">
        <v>4</v>
      </c>
      <c r="G543" s="47">
        <v>608.04999999999995</v>
      </c>
      <c r="H543" s="137"/>
      <c r="I543" s="137"/>
      <c r="J543" s="137"/>
    </row>
    <row r="544" spans="4:10">
      <c r="D544" s="47" t="s">
        <v>673</v>
      </c>
      <c r="E544" s="47" t="s">
        <v>676</v>
      </c>
      <c r="F544" s="47">
        <v>5</v>
      </c>
      <c r="G544" s="47">
        <v>454.5</v>
      </c>
      <c r="H544" s="137"/>
      <c r="I544" s="137"/>
      <c r="J544" s="137"/>
    </row>
    <row r="545" spans="4:10">
      <c r="D545" s="47" t="s">
        <v>181</v>
      </c>
      <c r="E545" s="47" t="s">
        <v>677</v>
      </c>
      <c r="F545" s="47">
        <v>3</v>
      </c>
      <c r="G545" s="47">
        <v>327.67</v>
      </c>
      <c r="H545" s="137"/>
      <c r="I545" s="137"/>
      <c r="J545" s="137"/>
    </row>
    <row r="546" spans="4:10">
      <c r="D546" s="47" t="s">
        <v>181</v>
      </c>
      <c r="E546" s="47" t="s">
        <v>678</v>
      </c>
      <c r="F546" s="47">
        <v>4</v>
      </c>
      <c r="G546" s="47">
        <v>300</v>
      </c>
      <c r="H546" s="137"/>
      <c r="I546" s="137"/>
      <c r="J546" s="137"/>
    </row>
    <row r="547" spans="4:10">
      <c r="D547" s="47" t="s">
        <v>118</v>
      </c>
      <c r="E547" s="47" t="s">
        <v>679</v>
      </c>
      <c r="F547" s="47">
        <v>3</v>
      </c>
      <c r="G547" s="47">
        <v>44.63</v>
      </c>
      <c r="H547" s="137"/>
      <c r="I547" s="137"/>
      <c r="J547" s="137"/>
    </row>
    <row r="548" spans="4:10">
      <c r="D548" s="47" t="s">
        <v>118</v>
      </c>
      <c r="E548" s="47" t="s">
        <v>680</v>
      </c>
      <c r="F548" s="47">
        <v>10</v>
      </c>
      <c r="G548" s="47">
        <v>82.42</v>
      </c>
      <c r="H548" s="137"/>
      <c r="I548" s="137"/>
      <c r="J548" s="137"/>
    </row>
    <row r="549" spans="4:10">
      <c r="D549" s="47" t="s">
        <v>118</v>
      </c>
      <c r="E549" s="47" t="s">
        <v>681</v>
      </c>
      <c r="F549" s="47">
        <v>3</v>
      </c>
      <c r="G549" s="47">
        <v>65.48</v>
      </c>
      <c r="H549" s="137"/>
      <c r="I549" s="137"/>
      <c r="J549" s="137"/>
    </row>
    <row r="550" spans="4:10">
      <c r="D550" s="47" t="s">
        <v>118</v>
      </c>
      <c r="E550" s="47" t="s">
        <v>682</v>
      </c>
      <c r="F550" s="47">
        <v>10</v>
      </c>
      <c r="G550" s="47">
        <v>51.69</v>
      </c>
      <c r="H550" s="137"/>
      <c r="I550" s="137"/>
      <c r="J550" s="137"/>
    </row>
    <row r="551" spans="4:10">
      <c r="D551" s="47" t="s">
        <v>118</v>
      </c>
      <c r="E551" s="47" t="s">
        <v>683</v>
      </c>
      <c r="F551" s="47">
        <v>10</v>
      </c>
      <c r="G551" s="47">
        <v>51.29</v>
      </c>
      <c r="H551" s="137"/>
      <c r="I551" s="137"/>
      <c r="J551" s="137"/>
    </row>
    <row r="552" spans="4:10">
      <c r="D552" s="47" t="s">
        <v>118</v>
      </c>
      <c r="E552" s="47" t="s">
        <v>684</v>
      </c>
      <c r="F552" s="47">
        <v>10</v>
      </c>
      <c r="G552" s="47">
        <v>52.96</v>
      </c>
      <c r="H552" s="137"/>
      <c r="I552" s="137"/>
      <c r="J552" s="137"/>
    </row>
    <row r="553" spans="4:10">
      <c r="D553" s="47" t="s">
        <v>118</v>
      </c>
      <c r="E553" s="47" t="s">
        <v>685</v>
      </c>
      <c r="F553" s="47">
        <v>10</v>
      </c>
      <c r="G553" s="47">
        <v>59.66</v>
      </c>
      <c r="H553" s="137"/>
      <c r="I553" s="137"/>
      <c r="J553" s="137"/>
    </row>
    <row r="554" spans="4:10">
      <c r="D554" s="47" t="s">
        <v>181</v>
      </c>
      <c r="E554" s="47" t="s">
        <v>686</v>
      </c>
      <c r="F554" s="47">
        <v>4</v>
      </c>
      <c r="G554" s="47">
        <v>43.24</v>
      </c>
      <c r="H554" s="137"/>
      <c r="I554" s="137"/>
      <c r="J554" s="137"/>
    </row>
    <row r="555" spans="4:10">
      <c r="D555" s="47" t="s">
        <v>181</v>
      </c>
      <c r="E555" s="47" t="s">
        <v>687</v>
      </c>
      <c r="F555" s="47">
        <v>7</v>
      </c>
      <c r="G555" s="47">
        <v>46.23</v>
      </c>
      <c r="H555" s="137"/>
      <c r="I555" s="137"/>
      <c r="J555" s="137"/>
    </row>
    <row r="556" spans="4:10">
      <c r="D556" s="47" t="s">
        <v>181</v>
      </c>
      <c r="E556" s="47" t="s">
        <v>688</v>
      </c>
      <c r="F556" s="47">
        <v>10</v>
      </c>
      <c r="G556" s="47">
        <v>45.92</v>
      </c>
      <c r="H556" s="137"/>
      <c r="I556" s="137"/>
      <c r="J556" s="137"/>
    </row>
    <row r="557" spans="4:10">
      <c r="D557" s="47" t="s">
        <v>118</v>
      </c>
      <c r="E557" s="47" t="s">
        <v>689</v>
      </c>
      <c r="F557" s="47">
        <v>10</v>
      </c>
      <c r="G557" s="47">
        <v>83.72</v>
      </c>
      <c r="H557" s="137"/>
      <c r="I557" s="137"/>
      <c r="J557" s="137"/>
    </row>
    <row r="558" spans="4:10">
      <c r="D558" s="47" t="s">
        <v>181</v>
      </c>
      <c r="E558" s="47" t="s">
        <v>690</v>
      </c>
      <c r="F558" s="47">
        <v>3</v>
      </c>
      <c r="G558" s="47">
        <v>48.7</v>
      </c>
      <c r="H558" s="137"/>
      <c r="I558" s="137"/>
      <c r="J558" s="137"/>
    </row>
    <row r="559" spans="4:10">
      <c r="D559" s="47" t="s">
        <v>181</v>
      </c>
      <c r="E559" s="47" t="s">
        <v>691</v>
      </c>
      <c r="F559" s="47">
        <v>9</v>
      </c>
      <c r="G559" s="47">
        <v>52.64</v>
      </c>
      <c r="H559" s="137"/>
      <c r="I559" s="137"/>
      <c r="J559" s="137"/>
    </row>
    <row r="560" spans="4:10">
      <c r="D560" s="47" t="s">
        <v>181</v>
      </c>
      <c r="E560" s="47" t="s">
        <v>692</v>
      </c>
      <c r="F560" s="47">
        <v>10</v>
      </c>
      <c r="G560" s="47">
        <v>42.78</v>
      </c>
      <c r="H560" s="137"/>
      <c r="I560" s="137"/>
      <c r="J560" s="137"/>
    </row>
    <row r="561" spans="4:10">
      <c r="D561" s="47" t="s">
        <v>118</v>
      </c>
      <c r="E561" s="47" t="s">
        <v>693</v>
      </c>
      <c r="F561" s="47">
        <v>9</v>
      </c>
      <c r="G561" s="47">
        <v>47.63</v>
      </c>
      <c r="H561" s="137"/>
      <c r="I561" s="137"/>
      <c r="J561" s="137"/>
    </row>
    <row r="562" spans="4:10">
      <c r="D562" s="47" t="s">
        <v>118</v>
      </c>
      <c r="E562" s="47" t="s">
        <v>694</v>
      </c>
      <c r="F562" s="47">
        <v>2</v>
      </c>
      <c r="G562" s="47">
        <v>70.37</v>
      </c>
      <c r="H562" s="137"/>
      <c r="I562" s="137"/>
      <c r="J562" s="137"/>
    </row>
    <row r="563" spans="4:10">
      <c r="D563" s="47" t="s">
        <v>118</v>
      </c>
      <c r="E563" s="47" t="s">
        <v>695</v>
      </c>
      <c r="F563" s="47">
        <v>8</v>
      </c>
      <c r="G563" s="47">
        <v>49.56</v>
      </c>
      <c r="H563" s="137"/>
      <c r="I563" s="137"/>
      <c r="J563" s="137"/>
    </row>
    <row r="564" spans="4:10">
      <c r="D564" s="47" t="s">
        <v>118</v>
      </c>
      <c r="E564" s="47" t="s">
        <v>696</v>
      </c>
      <c r="F564" s="47">
        <v>2</v>
      </c>
      <c r="G564" s="47">
        <v>44.93</v>
      </c>
      <c r="H564" s="137"/>
      <c r="I564" s="137"/>
      <c r="J564" s="137"/>
    </row>
    <row r="565" spans="4:10">
      <c r="D565" s="47" t="s">
        <v>697</v>
      </c>
      <c r="E565" s="47" t="s">
        <v>698</v>
      </c>
      <c r="F565" s="47">
        <v>10</v>
      </c>
      <c r="G565" s="47">
        <v>61.41</v>
      </c>
      <c r="H565" s="137"/>
      <c r="I565" s="137"/>
      <c r="J565" s="137"/>
    </row>
    <row r="566" spans="4:10">
      <c r="D566" s="47" t="s">
        <v>181</v>
      </c>
      <c r="E566" s="47" t="s">
        <v>699</v>
      </c>
      <c r="F566" s="47">
        <v>6</v>
      </c>
      <c r="G566" s="47">
        <v>50.08</v>
      </c>
      <c r="H566" s="137"/>
      <c r="I566" s="137"/>
      <c r="J566" s="137"/>
    </row>
    <row r="567" spans="4:10">
      <c r="D567" s="47" t="s">
        <v>181</v>
      </c>
      <c r="E567" s="47" t="s">
        <v>700</v>
      </c>
      <c r="F567" s="47">
        <v>3</v>
      </c>
      <c r="G567" s="47">
        <v>78.67</v>
      </c>
      <c r="H567" s="137"/>
      <c r="I567" s="137"/>
      <c r="J567" s="137"/>
    </row>
    <row r="568" spans="4:10">
      <c r="D568" s="47" t="s">
        <v>181</v>
      </c>
      <c r="E568" s="47" t="s">
        <v>701</v>
      </c>
      <c r="F568" s="47">
        <v>11</v>
      </c>
      <c r="G568" s="47">
        <v>64.5</v>
      </c>
      <c r="H568" s="137"/>
      <c r="I568" s="137"/>
      <c r="J568" s="137"/>
    </row>
    <row r="569" spans="4:10">
      <c r="D569" s="47" t="s">
        <v>181</v>
      </c>
      <c r="E569" s="47" t="s">
        <v>702</v>
      </c>
      <c r="F569" s="47">
        <v>7</v>
      </c>
      <c r="G569" s="47">
        <v>97.41</v>
      </c>
      <c r="H569" s="137"/>
      <c r="I569" s="137"/>
      <c r="J569" s="137"/>
    </row>
    <row r="570" spans="4:10">
      <c r="D570" s="47" t="s">
        <v>411</v>
      </c>
      <c r="E570" s="47" t="s">
        <v>703</v>
      </c>
      <c r="F570" s="47">
        <v>4</v>
      </c>
      <c r="G570" s="47">
        <v>57.37</v>
      </c>
      <c r="H570" s="137"/>
      <c r="I570" s="137"/>
      <c r="J570" s="137"/>
    </row>
    <row r="571" spans="4:10">
      <c r="D571" s="47" t="s">
        <v>411</v>
      </c>
      <c r="E571" s="47" t="s">
        <v>704</v>
      </c>
      <c r="F571" s="47">
        <v>8</v>
      </c>
      <c r="G571" s="47">
        <v>105.94</v>
      </c>
      <c r="H571" s="137"/>
      <c r="I571" s="137"/>
      <c r="J571" s="137"/>
    </row>
    <row r="572" spans="4:10">
      <c r="D572" s="47" t="s">
        <v>411</v>
      </c>
      <c r="E572" s="47" t="s">
        <v>705</v>
      </c>
      <c r="F572" s="47">
        <v>3</v>
      </c>
      <c r="G572" s="47">
        <v>75.599999999999994</v>
      </c>
      <c r="H572" s="137"/>
      <c r="I572" s="137"/>
      <c r="J572" s="137"/>
    </row>
    <row r="573" spans="4:10">
      <c r="D573" s="47" t="s">
        <v>411</v>
      </c>
      <c r="E573" s="47" t="s">
        <v>706</v>
      </c>
      <c r="F573" s="47">
        <v>6</v>
      </c>
      <c r="G573" s="47">
        <v>48.27</v>
      </c>
      <c r="H573" s="137"/>
      <c r="I573" s="137"/>
      <c r="J573" s="137"/>
    </row>
    <row r="574" spans="4:10">
      <c r="D574" s="47" t="s">
        <v>411</v>
      </c>
      <c r="E574" s="47" t="s">
        <v>707</v>
      </c>
      <c r="F574" s="47">
        <v>5</v>
      </c>
      <c r="G574" s="47">
        <v>71.239999999999995</v>
      </c>
      <c r="H574" s="137"/>
      <c r="I574" s="137"/>
      <c r="J574" s="137"/>
    </row>
    <row r="575" spans="4:10">
      <c r="D575" s="47" t="s">
        <v>708</v>
      </c>
      <c r="E575" s="47" t="s">
        <v>709</v>
      </c>
      <c r="F575" s="47">
        <v>10</v>
      </c>
      <c r="G575" s="47">
        <v>72.930000000000007</v>
      </c>
      <c r="H575" s="137"/>
      <c r="I575" s="137"/>
      <c r="J575" s="137"/>
    </row>
    <row r="576" spans="4:10">
      <c r="D576" s="47" t="s">
        <v>708</v>
      </c>
      <c r="E576" s="47" t="s">
        <v>710</v>
      </c>
      <c r="F576" s="47">
        <v>2</v>
      </c>
      <c r="G576" s="47">
        <v>51.75</v>
      </c>
      <c r="H576" s="137"/>
      <c r="I576" s="137"/>
      <c r="J576" s="137"/>
    </row>
    <row r="577" spans="4:10">
      <c r="D577" s="47" t="s">
        <v>708</v>
      </c>
      <c r="E577" s="47" t="s">
        <v>711</v>
      </c>
      <c r="F577" s="47">
        <v>7</v>
      </c>
      <c r="G577" s="47">
        <v>39.270000000000003</v>
      </c>
      <c r="H577" s="137"/>
      <c r="I577" s="137"/>
      <c r="J577" s="137"/>
    </row>
    <row r="578" spans="4:10">
      <c r="D578" s="47" t="s">
        <v>708</v>
      </c>
      <c r="E578" s="47" t="s">
        <v>712</v>
      </c>
      <c r="F578" s="47">
        <v>4</v>
      </c>
      <c r="G578" s="47">
        <v>39.17</v>
      </c>
      <c r="H578" s="137"/>
      <c r="I578" s="137"/>
      <c r="J578" s="137"/>
    </row>
    <row r="579" spans="4:10">
      <c r="D579" s="47" t="s">
        <v>708</v>
      </c>
      <c r="E579" s="47" t="s">
        <v>713</v>
      </c>
      <c r="F579" s="47">
        <v>3</v>
      </c>
      <c r="G579" s="47">
        <v>82.87</v>
      </c>
      <c r="H579" s="137"/>
      <c r="I579" s="137"/>
      <c r="J579" s="137"/>
    </row>
    <row r="580" spans="4:10">
      <c r="D580" s="47" t="s">
        <v>708</v>
      </c>
      <c r="E580" s="47" t="s">
        <v>714</v>
      </c>
      <c r="F580" s="47">
        <v>8</v>
      </c>
      <c r="G580" s="47">
        <v>62.91</v>
      </c>
      <c r="H580" s="137"/>
      <c r="I580" s="137"/>
      <c r="J580" s="137"/>
    </row>
    <row r="581" spans="4:10">
      <c r="D581" s="47" t="s">
        <v>708</v>
      </c>
      <c r="E581" s="47" t="s">
        <v>715</v>
      </c>
      <c r="F581" s="47">
        <v>10</v>
      </c>
      <c r="G581" s="47">
        <v>64.95</v>
      </c>
      <c r="H581" s="137"/>
      <c r="I581" s="137"/>
      <c r="J581" s="137"/>
    </row>
    <row r="582" spans="4:10">
      <c r="D582" s="47" t="s">
        <v>716</v>
      </c>
      <c r="E582" s="47" t="s">
        <v>717</v>
      </c>
      <c r="F582" s="47">
        <v>5</v>
      </c>
      <c r="G582" s="47">
        <v>11.16</v>
      </c>
      <c r="H582" s="137"/>
      <c r="I582" s="137"/>
      <c r="J582" s="137"/>
    </row>
    <row r="583" spans="4:10">
      <c r="D583" s="47" t="s">
        <v>718</v>
      </c>
      <c r="E583" s="47" t="s">
        <v>719</v>
      </c>
      <c r="F583" s="47">
        <v>11</v>
      </c>
      <c r="G583" s="47">
        <v>140.9</v>
      </c>
      <c r="H583" s="137"/>
      <c r="I583" s="137"/>
      <c r="J583" s="137"/>
    </row>
    <row r="584" spans="4:10">
      <c r="D584" s="47" t="s">
        <v>718</v>
      </c>
      <c r="E584" s="47" t="s">
        <v>720</v>
      </c>
      <c r="F584" s="47">
        <v>7</v>
      </c>
      <c r="G584" s="47">
        <v>76.92</v>
      </c>
      <c r="H584" s="137"/>
      <c r="I584" s="137"/>
      <c r="J584" s="137"/>
    </row>
    <row r="585" spans="4:10">
      <c r="D585" s="47" t="s">
        <v>718</v>
      </c>
      <c r="E585" s="47" t="s">
        <v>721</v>
      </c>
      <c r="F585" s="47">
        <v>3</v>
      </c>
      <c r="G585" s="47">
        <v>76.22</v>
      </c>
      <c r="H585" s="137"/>
      <c r="I585" s="137"/>
      <c r="J585" s="137"/>
    </row>
    <row r="586" spans="4:10">
      <c r="D586" s="47" t="s">
        <v>718</v>
      </c>
      <c r="E586" s="47" t="s">
        <v>722</v>
      </c>
      <c r="F586" s="47">
        <v>3</v>
      </c>
      <c r="G586" s="47">
        <v>160.72</v>
      </c>
      <c r="H586" s="137"/>
      <c r="I586" s="137"/>
      <c r="J586" s="137"/>
    </row>
    <row r="587" spans="4:10">
      <c r="D587" s="47" t="s">
        <v>718</v>
      </c>
      <c r="E587" s="47" t="s">
        <v>723</v>
      </c>
      <c r="F587" s="47">
        <v>7</v>
      </c>
      <c r="G587" s="47">
        <v>137.93</v>
      </c>
      <c r="H587" s="137"/>
      <c r="I587" s="137"/>
      <c r="J587" s="137"/>
    </row>
    <row r="588" spans="4:10">
      <c r="D588" s="47" t="s">
        <v>716</v>
      </c>
      <c r="E588" s="47" t="s">
        <v>724</v>
      </c>
      <c r="F588" s="47">
        <v>5</v>
      </c>
      <c r="G588" s="47">
        <v>5.92</v>
      </c>
      <c r="H588" s="137"/>
      <c r="I588" s="137"/>
      <c r="J588" s="137"/>
    </row>
    <row r="589" spans="4:10">
      <c r="D589" s="47" t="s">
        <v>716</v>
      </c>
      <c r="E589" s="47" t="s">
        <v>725</v>
      </c>
      <c r="F589" s="47">
        <v>7</v>
      </c>
      <c r="G589" s="47">
        <v>7.06</v>
      </c>
      <c r="H589" s="137"/>
      <c r="I589" s="137"/>
      <c r="J589" s="137"/>
    </row>
    <row r="590" spans="4:10">
      <c r="D590" s="47" t="s">
        <v>718</v>
      </c>
      <c r="E590" s="47" t="s">
        <v>726</v>
      </c>
      <c r="F590" s="47">
        <v>5</v>
      </c>
      <c r="G590" s="47">
        <v>63.66</v>
      </c>
      <c r="H590" s="137"/>
      <c r="I590" s="137"/>
      <c r="J590" s="137"/>
    </row>
    <row r="591" spans="4:10">
      <c r="D591" s="47" t="s">
        <v>718</v>
      </c>
      <c r="E591" s="47" t="s">
        <v>727</v>
      </c>
      <c r="F591" s="47">
        <v>5</v>
      </c>
      <c r="G591" s="47">
        <v>18.440000000000001</v>
      </c>
      <c r="H591" s="137"/>
      <c r="I591" s="137"/>
      <c r="J591" s="137"/>
    </row>
    <row r="592" spans="4:10">
      <c r="D592" s="47" t="s">
        <v>716</v>
      </c>
      <c r="E592" s="47" t="s">
        <v>728</v>
      </c>
      <c r="F592" s="47">
        <v>2</v>
      </c>
      <c r="G592" s="47">
        <v>3.28</v>
      </c>
      <c r="H592" s="137"/>
      <c r="I592" s="137"/>
      <c r="J592" s="137"/>
    </row>
    <row r="593" spans="4:10">
      <c r="D593" s="47" t="s">
        <v>716</v>
      </c>
      <c r="E593" s="47" t="s">
        <v>729</v>
      </c>
      <c r="F593" s="47">
        <v>10</v>
      </c>
      <c r="G593" s="47">
        <v>6.92</v>
      </c>
      <c r="H593" s="137"/>
      <c r="I593" s="137"/>
      <c r="J593" s="137"/>
    </row>
    <row r="594" spans="4:10">
      <c r="D594" s="47" t="s">
        <v>716</v>
      </c>
      <c r="E594" s="47" t="s">
        <v>730</v>
      </c>
      <c r="F594" s="47">
        <v>10</v>
      </c>
      <c r="G594" s="47">
        <v>5.98</v>
      </c>
      <c r="H594" s="137"/>
      <c r="I594" s="137"/>
      <c r="J594" s="137"/>
    </row>
    <row r="595" spans="4:10">
      <c r="D595" s="47" t="s">
        <v>716</v>
      </c>
      <c r="E595" s="47" t="s">
        <v>731</v>
      </c>
      <c r="F595" s="47">
        <v>4</v>
      </c>
      <c r="G595" s="47">
        <v>6.05</v>
      </c>
      <c r="H595" s="137"/>
      <c r="I595" s="137"/>
      <c r="J595" s="137"/>
    </row>
    <row r="596" spans="4:10">
      <c r="D596" s="47" t="s">
        <v>716</v>
      </c>
      <c r="E596" s="47" t="s">
        <v>732</v>
      </c>
      <c r="F596" s="47">
        <v>10</v>
      </c>
      <c r="G596" s="47">
        <v>5.99</v>
      </c>
      <c r="H596" s="137"/>
      <c r="I596" s="137"/>
      <c r="J596" s="137"/>
    </row>
    <row r="597" spans="4:10">
      <c r="D597" s="47" t="s">
        <v>716</v>
      </c>
      <c r="E597" s="47" t="s">
        <v>733</v>
      </c>
      <c r="F597" s="47">
        <v>11</v>
      </c>
      <c r="G597" s="47">
        <v>5.89</v>
      </c>
      <c r="H597" s="137"/>
      <c r="I597" s="137"/>
      <c r="J597" s="137"/>
    </row>
    <row r="598" spans="4:10">
      <c r="D598" s="47" t="s">
        <v>716</v>
      </c>
      <c r="E598" s="47" t="s">
        <v>734</v>
      </c>
      <c r="F598" s="47">
        <v>8</v>
      </c>
      <c r="G598" s="47">
        <v>5.94</v>
      </c>
      <c r="H598" s="137"/>
      <c r="I598" s="137"/>
      <c r="J598" s="137"/>
    </row>
    <row r="599" spans="4:10">
      <c r="D599" s="47" t="s">
        <v>716</v>
      </c>
      <c r="E599" s="47" t="s">
        <v>735</v>
      </c>
      <c r="F599" s="47">
        <v>11</v>
      </c>
      <c r="G599" s="47">
        <v>28.58</v>
      </c>
      <c r="H599" s="137"/>
      <c r="I599" s="137"/>
      <c r="J599" s="137"/>
    </row>
    <row r="600" spans="4:10">
      <c r="D600" s="47" t="s">
        <v>716</v>
      </c>
      <c r="E600" s="47" t="s">
        <v>736</v>
      </c>
      <c r="F600" s="47">
        <v>10</v>
      </c>
      <c r="G600" s="47">
        <v>10.07</v>
      </c>
      <c r="H600" s="137"/>
      <c r="I600" s="137"/>
      <c r="J600" s="137"/>
    </row>
    <row r="601" spans="4:10">
      <c r="D601" s="47" t="s">
        <v>716</v>
      </c>
      <c r="E601" s="47" t="s">
        <v>737</v>
      </c>
      <c r="F601" s="47">
        <v>4</v>
      </c>
      <c r="G601" s="47">
        <v>17.350000000000001</v>
      </c>
      <c r="H601" s="137"/>
      <c r="I601" s="137"/>
      <c r="J601" s="137"/>
    </row>
    <row r="602" spans="4:10">
      <c r="D602" s="47" t="s">
        <v>716</v>
      </c>
      <c r="E602" s="47" t="s">
        <v>738</v>
      </c>
      <c r="F602" s="47">
        <v>7</v>
      </c>
      <c r="G602" s="47">
        <v>9.9</v>
      </c>
      <c r="H602" s="137"/>
      <c r="I602" s="137"/>
      <c r="J602" s="137"/>
    </row>
    <row r="603" spans="4:10">
      <c r="D603" s="47" t="s">
        <v>716</v>
      </c>
      <c r="E603" s="47" t="s">
        <v>739</v>
      </c>
      <c r="F603" s="47">
        <v>9</v>
      </c>
      <c r="G603" s="47">
        <v>5.86</v>
      </c>
      <c r="H603" s="137"/>
      <c r="I603" s="137"/>
      <c r="J603" s="137"/>
    </row>
    <row r="604" spans="4:10">
      <c r="D604" s="47" t="s">
        <v>716</v>
      </c>
      <c r="E604" s="47" t="s">
        <v>740</v>
      </c>
      <c r="F604" s="47">
        <v>5</v>
      </c>
      <c r="G604" s="47">
        <v>5.93</v>
      </c>
      <c r="H604" s="137"/>
      <c r="I604" s="137"/>
      <c r="J604" s="137"/>
    </row>
    <row r="605" spans="4:10">
      <c r="D605" s="47" t="s">
        <v>716</v>
      </c>
      <c r="E605" s="47" t="s">
        <v>741</v>
      </c>
      <c r="F605" s="47">
        <v>4</v>
      </c>
      <c r="G605" s="47">
        <v>5.86</v>
      </c>
      <c r="H605" s="137"/>
      <c r="I605" s="137"/>
      <c r="J605" s="137"/>
    </row>
    <row r="606" spans="4:10">
      <c r="D606" s="47" t="s">
        <v>716</v>
      </c>
      <c r="E606" s="47" t="s">
        <v>742</v>
      </c>
      <c r="F606" s="47">
        <v>6</v>
      </c>
      <c r="G606" s="47">
        <v>5.93</v>
      </c>
      <c r="H606" s="137"/>
      <c r="I606" s="137"/>
      <c r="J606" s="137"/>
    </row>
    <row r="607" spans="4:10">
      <c r="D607" s="47" t="s">
        <v>716</v>
      </c>
      <c r="E607" s="47" t="s">
        <v>743</v>
      </c>
      <c r="F607" s="47">
        <v>5</v>
      </c>
      <c r="G607" s="47">
        <v>6.05</v>
      </c>
      <c r="H607" s="137"/>
      <c r="I607" s="137"/>
      <c r="J607" s="137"/>
    </row>
    <row r="608" spans="4:10">
      <c r="D608" s="47" t="s">
        <v>716</v>
      </c>
      <c r="E608" s="47" t="s">
        <v>744</v>
      </c>
      <c r="F608" s="47">
        <v>2</v>
      </c>
      <c r="G608" s="47">
        <v>8.1999999999999993</v>
      </c>
      <c r="H608" s="137"/>
      <c r="I608" s="137"/>
      <c r="J608" s="137"/>
    </row>
    <row r="609" spans="4:10">
      <c r="D609" s="47" t="s">
        <v>716</v>
      </c>
      <c r="E609" s="47" t="s">
        <v>745</v>
      </c>
      <c r="F609" s="47">
        <v>11</v>
      </c>
      <c r="G609" s="47">
        <v>8.16</v>
      </c>
      <c r="H609" s="137"/>
      <c r="I609" s="137"/>
      <c r="J609" s="137"/>
    </row>
    <row r="610" spans="4:10">
      <c r="D610" s="47" t="s">
        <v>716</v>
      </c>
      <c r="E610" s="47" t="s">
        <v>746</v>
      </c>
      <c r="F610" s="47">
        <v>11</v>
      </c>
      <c r="G610" s="47">
        <v>8.16</v>
      </c>
      <c r="H610" s="137"/>
      <c r="I610" s="137"/>
      <c r="J610" s="137"/>
    </row>
    <row r="611" spans="4:10">
      <c r="D611" s="47" t="s">
        <v>716</v>
      </c>
      <c r="E611" s="47" t="s">
        <v>747</v>
      </c>
      <c r="F611" s="47">
        <v>2</v>
      </c>
      <c r="G611" s="47">
        <v>6.24</v>
      </c>
      <c r="H611" s="137"/>
      <c r="I611" s="137"/>
      <c r="J611" s="137"/>
    </row>
    <row r="612" spans="4:10">
      <c r="D612" s="47" t="s">
        <v>716</v>
      </c>
      <c r="E612" s="47" t="s">
        <v>748</v>
      </c>
      <c r="F612" s="47">
        <v>4</v>
      </c>
      <c r="G612" s="47">
        <v>5.84</v>
      </c>
      <c r="H612" s="137"/>
      <c r="I612" s="137"/>
      <c r="J612" s="137"/>
    </row>
    <row r="613" spans="4:10">
      <c r="D613" s="47" t="s">
        <v>716</v>
      </c>
      <c r="E613" s="47" t="s">
        <v>749</v>
      </c>
      <c r="F613" s="47">
        <v>11</v>
      </c>
      <c r="G613" s="47">
        <v>6.05</v>
      </c>
      <c r="H613" s="137"/>
      <c r="I613" s="137"/>
      <c r="J613" s="137"/>
    </row>
    <row r="614" spans="4:10">
      <c r="D614" s="47" t="s">
        <v>716</v>
      </c>
      <c r="E614" s="47" t="s">
        <v>750</v>
      </c>
      <c r="F614" s="47">
        <v>6</v>
      </c>
      <c r="G614" s="47">
        <v>6.12</v>
      </c>
      <c r="H614" s="137"/>
      <c r="I614" s="137"/>
      <c r="J614" s="137"/>
    </row>
    <row r="615" spans="4:10">
      <c r="D615" s="47" t="s">
        <v>716</v>
      </c>
      <c r="E615" s="47" t="s">
        <v>751</v>
      </c>
      <c r="F615" s="47">
        <v>3</v>
      </c>
      <c r="G615" s="47">
        <v>21.18</v>
      </c>
      <c r="H615" s="137"/>
      <c r="I615" s="137"/>
      <c r="J615" s="137"/>
    </row>
    <row r="616" spans="4:10">
      <c r="D616" s="47" t="s">
        <v>716</v>
      </c>
      <c r="E616" s="47" t="s">
        <v>752</v>
      </c>
      <c r="F616" s="47">
        <v>7</v>
      </c>
      <c r="G616" s="47">
        <v>20.94</v>
      </c>
      <c r="H616" s="137"/>
      <c r="I616" s="137"/>
      <c r="J616" s="137"/>
    </row>
    <row r="617" spans="4:10">
      <c r="D617" s="47" t="s">
        <v>716</v>
      </c>
      <c r="E617" s="47" t="s">
        <v>753</v>
      </c>
      <c r="F617" s="47">
        <v>2</v>
      </c>
      <c r="G617" s="47">
        <v>34.75</v>
      </c>
      <c r="H617" s="137"/>
      <c r="I617" s="137"/>
      <c r="J617" s="137"/>
    </row>
    <row r="618" spans="4:10">
      <c r="D618" s="47" t="s">
        <v>716</v>
      </c>
      <c r="E618" s="47" t="s">
        <v>754</v>
      </c>
      <c r="F618" s="47">
        <v>9</v>
      </c>
      <c r="G618" s="47">
        <v>6.13</v>
      </c>
      <c r="H618" s="137"/>
      <c r="I618" s="137"/>
      <c r="J618" s="137"/>
    </row>
    <row r="619" spans="4:10">
      <c r="D619" s="47" t="s">
        <v>716</v>
      </c>
      <c r="E619" s="47" t="s">
        <v>755</v>
      </c>
      <c r="F619" s="47">
        <v>11</v>
      </c>
      <c r="G619" s="47">
        <v>3.91</v>
      </c>
      <c r="H619" s="137"/>
      <c r="I619" s="137"/>
      <c r="J619" s="137"/>
    </row>
    <row r="620" spans="4:10">
      <c r="D620" s="47" t="s">
        <v>716</v>
      </c>
      <c r="E620" s="47" t="s">
        <v>756</v>
      </c>
      <c r="F620" s="47">
        <v>6</v>
      </c>
      <c r="G620" s="47">
        <v>5.82</v>
      </c>
      <c r="H620" s="137"/>
      <c r="I620" s="137"/>
      <c r="J620" s="137"/>
    </row>
    <row r="621" spans="4:10">
      <c r="D621" s="47" t="s">
        <v>716</v>
      </c>
      <c r="E621" s="47" t="s">
        <v>757</v>
      </c>
      <c r="F621" s="47">
        <v>3</v>
      </c>
      <c r="G621" s="47">
        <v>6.12</v>
      </c>
      <c r="H621" s="137"/>
      <c r="I621" s="137"/>
      <c r="J621" s="137"/>
    </row>
    <row r="622" spans="4:10">
      <c r="D622" s="47" t="s">
        <v>716</v>
      </c>
      <c r="E622" s="47" t="s">
        <v>758</v>
      </c>
      <c r="F622" s="47">
        <v>9</v>
      </c>
      <c r="G622" s="47">
        <v>5.86</v>
      </c>
      <c r="H622" s="137"/>
      <c r="I622" s="137"/>
      <c r="J622" s="137"/>
    </row>
    <row r="623" spans="4:10">
      <c r="D623" s="47" t="s">
        <v>716</v>
      </c>
      <c r="E623" s="47" t="s">
        <v>759</v>
      </c>
      <c r="F623" s="47">
        <v>7</v>
      </c>
      <c r="G623" s="47">
        <v>5.95</v>
      </c>
      <c r="H623" s="137"/>
      <c r="I623" s="137"/>
      <c r="J623" s="137"/>
    </row>
    <row r="624" spans="4:10">
      <c r="D624" s="47" t="s">
        <v>716</v>
      </c>
      <c r="E624" s="47" t="s">
        <v>760</v>
      </c>
      <c r="F624" s="47">
        <v>4</v>
      </c>
      <c r="G624" s="47">
        <v>8.3699999999999992</v>
      </c>
      <c r="H624" s="137"/>
      <c r="I624" s="137"/>
      <c r="J624" s="137"/>
    </row>
    <row r="625" spans="4:10">
      <c r="D625" s="47" t="s">
        <v>716</v>
      </c>
      <c r="E625" s="47" t="s">
        <v>761</v>
      </c>
      <c r="F625" s="47">
        <v>3</v>
      </c>
      <c r="G625" s="47">
        <v>6.05</v>
      </c>
      <c r="H625" s="137"/>
      <c r="I625" s="137"/>
      <c r="J625" s="137"/>
    </row>
    <row r="626" spans="4:10">
      <c r="D626" s="47" t="s">
        <v>716</v>
      </c>
      <c r="E626" s="47" t="s">
        <v>762</v>
      </c>
      <c r="F626" s="47">
        <v>7</v>
      </c>
      <c r="G626" s="47">
        <v>6.13</v>
      </c>
      <c r="H626" s="137"/>
      <c r="I626" s="137"/>
      <c r="J626" s="137"/>
    </row>
    <row r="627" spans="4:10">
      <c r="D627" s="47" t="s">
        <v>716</v>
      </c>
      <c r="E627" s="47" t="s">
        <v>763</v>
      </c>
      <c r="F627" s="47">
        <v>5</v>
      </c>
      <c r="G627" s="47">
        <v>5.94</v>
      </c>
      <c r="H627" s="137"/>
      <c r="I627" s="137"/>
      <c r="J627" s="137"/>
    </row>
    <row r="628" spans="4:10">
      <c r="D628" s="47" t="s">
        <v>716</v>
      </c>
      <c r="E628" s="47" t="s">
        <v>764</v>
      </c>
      <c r="F628" s="47">
        <v>2</v>
      </c>
      <c r="G628" s="47">
        <v>9.91</v>
      </c>
      <c r="H628" s="137"/>
      <c r="I628" s="137"/>
      <c r="J628" s="137"/>
    </row>
    <row r="629" spans="4:10">
      <c r="D629" s="47" t="s">
        <v>716</v>
      </c>
      <c r="E629" s="47" t="s">
        <v>765</v>
      </c>
      <c r="F629" s="47">
        <v>10</v>
      </c>
      <c r="G629" s="47">
        <v>6.14</v>
      </c>
      <c r="H629" s="137"/>
      <c r="I629" s="137"/>
      <c r="J629" s="137"/>
    </row>
    <row r="630" spans="4:10">
      <c r="D630" s="47" t="s">
        <v>716</v>
      </c>
      <c r="E630" s="47" t="s">
        <v>766</v>
      </c>
      <c r="F630" s="47">
        <v>4</v>
      </c>
      <c r="G630" s="47">
        <v>6.12</v>
      </c>
      <c r="H630" s="137"/>
      <c r="I630" s="137"/>
      <c r="J630" s="137"/>
    </row>
    <row r="631" spans="4:10">
      <c r="D631" s="47" t="s">
        <v>716</v>
      </c>
      <c r="E631" s="47" t="s">
        <v>767</v>
      </c>
      <c r="F631" s="47">
        <v>5</v>
      </c>
      <c r="G631" s="47">
        <v>4.95</v>
      </c>
      <c r="H631" s="137"/>
      <c r="I631" s="137"/>
      <c r="J631" s="137"/>
    </row>
    <row r="632" spans="4:10">
      <c r="D632" s="47" t="s">
        <v>716</v>
      </c>
      <c r="E632" s="47" t="s">
        <v>768</v>
      </c>
      <c r="F632" s="47">
        <v>3</v>
      </c>
      <c r="G632" s="47">
        <v>7.57</v>
      </c>
      <c r="H632" s="137"/>
      <c r="I632" s="137"/>
      <c r="J632" s="137"/>
    </row>
    <row r="633" spans="4:10">
      <c r="D633" s="47" t="s">
        <v>716</v>
      </c>
      <c r="E633" s="47" t="s">
        <v>769</v>
      </c>
      <c r="F633" s="47">
        <v>9</v>
      </c>
      <c r="G633" s="47">
        <v>5.66</v>
      </c>
      <c r="H633" s="137"/>
      <c r="I633" s="137"/>
      <c r="J633" s="137"/>
    </row>
    <row r="634" spans="4:10">
      <c r="D634" s="47" t="s">
        <v>716</v>
      </c>
      <c r="E634" s="47" t="s">
        <v>770</v>
      </c>
      <c r="F634" s="47">
        <v>11</v>
      </c>
      <c r="G634" s="47">
        <v>5.94</v>
      </c>
      <c r="H634" s="137"/>
      <c r="I634" s="137"/>
      <c r="J634" s="137"/>
    </row>
    <row r="635" spans="4:10">
      <c r="D635" s="47" t="s">
        <v>716</v>
      </c>
      <c r="E635" s="47" t="s">
        <v>771</v>
      </c>
      <c r="F635" s="47">
        <v>6</v>
      </c>
      <c r="G635" s="47">
        <v>6.12</v>
      </c>
      <c r="H635" s="137"/>
      <c r="I635" s="137"/>
      <c r="J635" s="137"/>
    </row>
    <row r="636" spans="4:10">
      <c r="D636" s="47" t="s">
        <v>716</v>
      </c>
      <c r="E636" s="47" t="s">
        <v>772</v>
      </c>
      <c r="F636" s="47">
        <v>7</v>
      </c>
      <c r="G636" s="47">
        <v>5.94</v>
      </c>
      <c r="H636" s="137"/>
      <c r="I636" s="137"/>
      <c r="J636" s="137"/>
    </row>
    <row r="637" spans="4:10">
      <c r="D637" s="47" t="s">
        <v>716</v>
      </c>
      <c r="E637" s="47" t="s">
        <v>773</v>
      </c>
      <c r="F637" s="47">
        <v>3</v>
      </c>
      <c r="G637" s="47">
        <v>6.04</v>
      </c>
      <c r="H637" s="137"/>
      <c r="I637" s="137"/>
      <c r="J637" s="137"/>
    </row>
    <row r="638" spans="4:10">
      <c r="D638" s="47" t="s">
        <v>716</v>
      </c>
      <c r="E638" s="47" t="s">
        <v>774</v>
      </c>
      <c r="F638" s="47">
        <v>2</v>
      </c>
      <c r="G638" s="47">
        <v>5.68</v>
      </c>
      <c r="H638" s="137"/>
      <c r="I638" s="137"/>
      <c r="J638" s="137"/>
    </row>
    <row r="639" spans="4:10">
      <c r="D639" s="47" t="s">
        <v>716</v>
      </c>
      <c r="E639" s="47" t="s">
        <v>775</v>
      </c>
      <c r="F639" s="47">
        <v>7</v>
      </c>
      <c r="G639" s="47">
        <v>8.4700000000000006</v>
      </c>
      <c r="H639" s="137"/>
      <c r="I639" s="137"/>
      <c r="J639" s="137"/>
    </row>
    <row r="640" spans="4:10">
      <c r="D640" s="47" t="s">
        <v>716</v>
      </c>
      <c r="E640" s="47" t="s">
        <v>776</v>
      </c>
      <c r="F640" s="47">
        <v>2</v>
      </c>
      <c r="G640" s="47">
        <v>5.86</v>
      </c>
      <c r="H640" s="137"/>
      <c r="I640" s="137"/>
      <c r="J640" s="137"/>
    </row>
    <row r="641" spans="4:10">
      <c r="D641" s="47" t="s">
        <v>716</v>
      </c>
      <c r="E641" s="47" t="s">
        <v>777</v>
      </c>
      <c r="F641" s="47">
        <v>4</v>
      </c>
      <c r="G641" s="47">
        <v>7.57</v>
      </c>
      <c r="H641" s="137"/>
      <c r="I641" s="137"/>
      <c r="J641" s="137"/>
    </row>
    <row r="642" spans="4:10">
      <c r="D642" s="47" t="s">
        <v>716</v>
      </c>
      <c r="E642" s="47" t="s">
        <v>778</v>
      </c>
      <c r="F642" s="47">
        <v>7</v>
      </c>
      <c r="G642" s="47">
        <v>10.34</v>
      </c>
      <c r="H642" s="137"/>
      <c r="I642" s="137"/>
      <c r="J642" s="137"/>
    </row>
    <row r="643" spans="4:10">
      <c r="D643" s="47" t="s">
        <v>716</v>
      </c>
      <c r="E643" s="47" t="s">
        <v>779</v>
      </c>
      <c r="F643" s="47">
        <v>10</v>
      </c>
      <c r="G643" s="47">
        <v>10.199999999999999</v>
      </c>
      <c r="H643" s="137"/>
      <c r="I643" s="137"/>
      <c r="J643" s="137"/>
    </row>
    <row r="644" spans="4:10">
      <c r="D644" s="47" t="s">
        <v>716</v>
      </c>
      <c r="E644" s="47" t="s">
        <v>780</v>
      </c>
      <c r="F644" s="47">
        <v>11</v>
      </c>
      <c r="G644" s="47">
        <v>10.64</v>
      </c>
      <c r="H644" s="137"/>
      <c r="I644" s="137"/>
      <c r="J644" s="137"/>
    </row>
    <row r="645" spans="4:10">
      <c r="D645" s="47" t="s">
        <v>716</v>
      </c>
      <c r="E645" s="47" t="s">
        <v>781</v>
      </c>
      <c r="F645" s="47">
        <v>7</v>
      </c>
      <c r="G645" s="47">
        <v>35.74</v>
      </c>
      <c r="H645" s="137"/>
      <c r="I645" s="137"/>
      <c r="J645" s="137"/>
    </row>
    <row r="646" spans="4:10">
      <c r="D646" s="47" t="s">
        <v>716</v>
      </c>
      <c r="E646" s="47" t="s">
        <v>782</v>
      </c>
      <c r="F646" s="47">
        <v>7</v>
      </c>
      <c r="G646" s="47">
        <v>8.16</v>
      </c>
      <c r="H646" s="137"/>
      <c r="I646" s="137"/>
      <c r="J646" s="137"/>
    </row>
    <row r="647" spans="4:10">
      <c r="D647" s="47" t="s">
        <v>716</v>
      </c>
      <c r="E647" s="47" t="s">
        <v>783</v>
      </c>
      <c r="F647" s="47">
        <v>4</v>
      </c>
      <c r="G647" s="47">
        <v>5.82</v>
      </c>
      <c r="H647" s="137"/>
      <c r="I647" s="137"/>
      <c r="J647" s="137"/>
    </row>
    <row r="648" spans="4:10">
      <c r="D648" s="47" t="s">
        <v>716</v>
      </c>
      <c r="E648" s="47" t="s">
        <v>784</v>
      </c>
      <c r="F648" s="47">
        <v>6</v>
      </c>
      <c r="G648" s="47">
        <v>8.2100000000000009</v>
      </c>
      <c r="H648" s="137"/>
      <c r="I648" s="137"/>
      <c r="J648" s="137"/>
    </row>
    <row r="649" spans="4:10">
      <c r="D649" s="47" t="s">
        <v>716</v>
      </c>
      <c r="E649" s="47" t="s">
        <v>785</v>
      </c>
      <c r="F649" s="47">
        <v>3</v>
      </c>
      <c r="G649" s="47">
        <v>5.95</v>
      </c>
      <c r="H649" s="137"/>
      <c r="I649" s="137"/>
      <c r="J649" s="137"/>
    </row>
    <row r="650" spans="4:10">
      <c r="D650" s="47" t="s">
        <v>716</v>
      </c>
      <c r="E650" s="47" t="s">
        <v>786</v>
      </c>
      <c r="F650" s="47">
        <v>11</v>
      </c>
      <c r="G650" s="47">
        <v>6.03</v>
      </c>
      <c r="H650" s="137"/>
      <c r="I650" s="137"/>
      <c r="J650" s="137"/>
    </row>
    <row r="651" spans="4:10">
      <c r="D651" s="47" t="s">
        <v>716</v>
      </c>
      <c r="E651" s="47" t="s">
        <v>787</v>
      </c>
      <c r="F651" s="47">
        <v>6</v>
      </c>
      <c r="G651" s="47">
        <v>10.24</v>
      </c>
      <c r="H651" s="137"/>
      <c r="I651" s="137"/>
      <c r="J651" s="137"/>
    </row>
    <row r="652" spans="4:10">
      <c r="D652" s="47" t="s">
        <v>716</v>
      </c>
      <c r="E652" s="47" t="s">
        <v>788</v>
      </c>
      <c r="F652" s="47">
        <v>3</v>
      </c>
      <c r="G652" s="47">
        <v>10.3</v>
      </c>
      <c r="H652" s="137"/>
      <c r="I652" s="137"/>
      <c r="J652" s="137"/>
    </row>
    <row r="653" spans="4:10">
      <c r="D653" s="47" t="s">
        <v>716</v>
      </c>
      <c r="E653" s="47" t="s">
        <v>789</v>
      </c>
      <c r="F653" s="47">
        <v>11</v>
      </c>
      <c r="G653" s="47">
        <v>7.57</v>
      </c>
      <c r="H653" s="137"/>
      <c r="I653" s="137"/>
      <c r="J653" s="137"/>
    </row>
    <row r="654" spans="4:10">
      <c r="D654" s="47" t="s">
        <v>716</v>
      </c>
      <c r="E654" s="47" t="s">
        <v>790</v>
      </c>
      <c r="F654" s="47">
        <v>5</v>
      </c>
      <c r="G654" s="47">
        <v>5.87</v>
      </c>
      <c r="H654" s="137"/>
      <c r="I654" s="137"/>
      <c r="J654" s="137"/>
    </row>
    <row r="655" spans="4:10">
      <c r="D655" s="47" t="s">
        <v>716</v>
      </c>
      <c r="E655" s="47" t="s">
        <v>791</v>
      </c>
      <c r="F655" s="47">
        <v>9</v>
      </c>
      <c r="G655" s="47">
        <v>5.9</v>
      </c>
      <c r="H655" s="137"/>
      <c r="I655" s="137"/>
      <c r="J655" s="137"/>
    </row>
    <row r="656" spans="4:10">
      <c r="D656" s="47" t="s">
        <v>716</v>
      </c>
      <c r="E656" s="47" t="s">
        <v>792</v>
      </c>
      <c r="F656" s="47">
        <v>11</v>
      </c>
      <c r="G656" s="47">
        <v>10.130000000000001</v>
      </c>
      <c r="H656" s="137"/>
      <c r="I656" s="137"/>
      <c r="J656" s="137"/>
    </row>
    <row r="657" spans="4:10">
      <c r="D657" s="47" t="s">
        <v>716</v>
      </c>
      <c r="E657" s="47" t="s">
        <v>793</v>
      </c>
      <c r="F657" s="47">
        <v>5</v>
      </c>
      <c r="G657" s="47">
        <v>33.89</v>
      </c>
      <c r="H657" s="137"/>
      <c r="I657" s="137"/>
      <c r="J657" s="137"/>
    </row>
    <row r="658" spans="4:10">
      <c r="D658" s="47" t="s">
        <v>716</v>
      </c>
      <c r="E658" s="47" t="s">
        <v>794</v>
      </c>
      <c r="F658" s="47">
        <v>4</v>
      </c>
      <c r="G658" s="47">
        <v>9.4700000000000006</v>
      </c>
      <c r="H658" s="137"/>
      <c r="I658" s="137"/>
      <c r="J658" s="137"/>
    </row>
    <row r="659" spans="4:10">
      <c r="D659" s="47" t="s">
        <v>716</v>
      </c>
      <c r="E659" s="47" t="s">
        <v>795</v>
      </c>
      <c r="F659" s="47">
        <v>5</v>
      </c>
      <c r="G659" s="47">
        <v>8.4499999999999993</v>
      </c>
      <c r="H659" s="137"/>
      <c r="I659" s="137"/>
      <c r="J659" s="137"/>
    </row>
    <row r="660" spans="4:10">
      <c r="D660" s="47" t="s">
        <v>716</v>
      </c>
      <c r="E660" s="47" t="s">
        <v>796</v>
      </c>
      <c r="F660" s="47">
        <v>2</v>
      </c>
      <c r="G660" s="47">
        <v>5.97</v>
      </c>
      <c r="H660" s="137"/>
      <c r="I660" s="137"/>
      <c r="J660" s="137"/>
    </row>
    <row r="661" spans="4:10">
      <c r="D661" s="47" t="s">
        <v>716</v>
      </c>
      <c r="E661" s="47" t="s">
        <v>797</v>
      </c>
      <c r="F661" s="47">
        <v>4</v>
      </c>
      <c r="G661" s="47">
        <v>8.58</v>
      </c>
      <c r="H661" s="137"/>
      <c r="I661" s="137"/>
      <c r="J661" s="137"/>
    </row>
    <row r="662" spans="4:10">
      <c r="D662" s="47" t="s">
        <v>716</v>
      </c>
      <c r="E662" s="47" t="s">
        <v>798</v>
      </c>
      <c r="F662" s="47">
        <v>11</v>
      </c>
      <c r="G662" s="47">
        <v>8.16</v>
      </c>
      <c r="H662" s="137"/>
      <c r="I662" s="137"/>
      <c r="J662" s="137"/>
    </row>
    <row r="663" spans="4:10">
      <c r="D663" s="47" t="s">
        <v>716</v>
      </c>
      <c r="E663" s="47" t="s">
        <v>799</v>
      </c>
      <c r="F663" s="47">
        <v>4</v>
      </c>
      <c r="G663" s="47">
        <v>6.06</v>
      </c>
      <c r="H663" s="137"/>
      <c r="I663" s="137"/>
      <c r="J663" s="137"/>
    </row>
    <row r="664" spans="4:10">
      <c r="D664" s="47" t="s">
        <v>716</v>
      </c>
      <c r="E664" s="47" t="s">
        <v>800</v>
      </c>
      <c r="F664" s="47">
        <v>3</v>
      </c>
      <c r="G664" s="47">
        <v>24.73</v>
      </c>
      <c r="H664" s="137"/>
      <c r="I664" s="137"/>
      <c r="J664" s="137"/>
    </row>
    <row r="665" spans="4:10">
      <c r="D665" s="47" t="s">
        <v>716</v>
      </c>
      <c r="E665" s="47" t="s">
        <v>801</v>
      </c>
      <c r="F665" s="47">
        <v>9</v>
      </c>
      <c r="G665" s="47">
        <v>5.96</v>
      </c>
      <c r="H665" s="137"/>
      <c r="I665" s="137"/>
      <c r="J665" s="137"/>
    </row>
    <row r="666" spans="4:10">
      <c r="D666" s="47" t="s">
        <v>716</v>
      </c>
      <c r="E666" s="47" t="s">
        <v>802</v>
      </c>
      <c r="F666" s="47">
        <v>8</v>
      </c>
      <c r="G666" s="47">
        <v>6.28</v>
      </c>
      <c r="H666" s="137"/>
      <c r="I666" s="137"/>
      <c r="J666" s="137"/>
    </row>
    <row r="667" spans="4:10">
      <c r="D667" s="47" t="s">
        <v>716</v>
      </c>
      <c r="E667" s="47" t="s">
        <v>803</v>
      </c>
      <c r="F667" s="47">
        <v>8</v>
      </c>
      <c r="G667" s="47">
        <v>5.86</v>
      </c>
      <c r="H667" s="137"/>
      <c r="I667" s="137"/>
      <c r="J667" s="137"/>
    </row>
    <row r="668" spans="4:10">
      <c r="D668" s="47" t="s">
        <v>716</v>
      </c>
      <c r="E668" s="47" t="s">
        <v>804</v>
      </c>
      <c r="F668" s="47">
        <v>8</v>
      </c>
      <c r="G668" s="47">
        <v>9.44</v>
      </c>
      <c r="H668" s="137"/>
      <c r="I668" s="137"/>
      <c r="J668" s="137"/>
    </row>
    <row r="669" spans="4:10">
      <c r="D669" s="47" t="s">
        <v>716</v>
      </c>
      <c r="E669" s="47" t="s">
        <v>805</v>
      </c>
      <c r="F669" s="47">
        <v>4</v>
      </c>
      <c r="G669" s="47">
        <v>8.2100000000000009</v>
      </c>
      <c r="H669" s="137"/>
      <c r="I669" s="137"/>
      <c r="J669" s="137"/>
    </row>
    <row r="670" spans="4:10">
      <c r="D670" s="47" t="s">
        <v>716</v>
      </c>
      <c r="E670" s="47" t="s">
        <v>806</v>
      </c>
      <c r="F670" s="47">
        <v>2</v>
      </c>
      <c r="G670" s="47">
        <v>5.91</v>
      </c>
      <c r="H670" s="137"/>
      <c r="I670" s="137"/>
      <c r="J670" s="137"/>
    </row>
    <row r="671" spans="4:10">
      <c r="D671" s="47" t="s">
        <v>716</v>
      </c>
      <c r="E671" s="47" t="s">
        <v>807</v>
      </c>
      <c r="F671" s="47">
        <v>6</v>
      </c>
      <c r="G671" s="47">
        <v>6.23</v>
      </c>
      <c r="H671" s="137"/>
      <c r="I671" s="137"/>
      <c r="J671" s="137"/>
    </row>
    <row r="672" spans="4:10">
      <c r="D672" s="47" t="s">
        <v>716</v>
      </c>
      <c r="E672" s="47" t="s">
        <v>808</v>
      </c>
      <c r="F672" s="47">
        <v>9</v>
      </c>
      <c r="G672" s="47">
        <v>22.39</v>
      </c>
      <c r="H672" s="137"/>
      <c r="I672" s="137"/>
      <c r="J672" s="137"/>
    </row>
    <row r="673" spans="4:10">
      <c r="D673" s="47" t="s">
        <v>716</v>
      </c>
      <c r="E673" s="47" t="s">
        <v>809</v>
      </c>
      <c r="F673" s="47">
        <v>7</v>
      </c>
      <c r="G673" s="47">
        <v>5.96</v>
      </c>
      <c r="H673" s="137"/>
      <c r="I673" s="137"/>
      <c r="J673" s="137"/>
    </row>
    <row r="674" spans="4:10">
      <c r="D674" s="47" t="s">
        <v>716</v>
      </c>
      <c r="E674" s="47" t="s">
        <v>810</v>
      </c>
      <c r="F674" s="47">
        <v>2</v>
      </c>
      <c r="G674" s="47">
        <v>14.9</v>
      </c>
      <c r="H674" s="137"/>
      <c r="I674" s="137"/>
      <c r="J674" s="137"/>
    </row>
    <row r="675" spans="4:10">
      <c r="D675" s="47" t="s">
        <v>716</v>
      </c>
      <c r="E675" s="47" t="s">
        <v>811</v>
      </c>
      <c r="F675" s="47">
        <v>5</v>
      </c>
      <c r="G675" s="47">
        <v>35.729999999999997</v>
      </c>
      <c r="H675" s="137"/>
      <c r="I675" s="137"/>
      <c r="J675" s="137"/>
    </row>
    <row r="676" spans="4:10">
      <c r="D676" s="47" t="s">
        <v>716</v>
      </c>
      <c r="E676" s="47" t="s">
        <v>812</v>
      </c>
      <c r="F676" s="47">
        <v>10</v>
      </c>
      <c r="G676" s="47">
        <v>34.08</v>
      </c>
      <c r="H676" s="137"/>
      <c r="I676" s="137"/>
      <c r="J676" s="137"/>
    </row>
    <row r="677" spans="4:10">
      <c r="D677" s="47" t="s">
        <v>716</v>
      </c>
      <c r="E677" s="47" t="s">
        <v>813</v>
      </c>
      <c r="F677" s="47">
        <v>10</v>
      </c>
      <c r="G677" s="47">
        <v>10.52</v>
      </c>
      <c r="H677" s="137"/>
      <c r="I677" s="137"/>
      <c r="J677" s="137"/>
    </row>
    <row r="678" spans="4:10">
      <c r="D678" s="47" t="s">
        <v>716</v>
      </c>
      <c r="E678" s="47" t="s">
        <v>814</v>
      </c>
      <c r="F678" s="47">
        <v>8</v>
      </c>
      <c r="G678" s="47">
        <v>40.93</v>
      </c>
      <c r="H678" s="137"/>
      <c r="I678" s="137"/>
      <c r="J678" s="137"/>
    </row>
    <row r="679" spans="4:10">
      <c r="D679" s="47" t="s">
        <v>716</v>
      </c>
      <c r="E679" s="47" t="s">
        <v>815</v>
      </c>
      <c r="F679" s="47">
        <v>8</v>
      </c>
      <c r="G679" s="47">
        <v>10.199999999999999</v>
      </c>
      <c r="H679" s="137"/>
      <c r="I679" s="137"/>
      <c r="J679" s="137"/>
    </row>
    <row r="680" spans="4:10">
      <c r="D680" s="47" t="s">
        <v>716</v>
      </c>
      <c r="E680" s="47" t="s">
        <v>816</v>
      </c>
      <c r="F680" s="47">
        <v>4</v>
      </c>
      <c r="G680" s="47">
        <v>10.26</v>
      </c>
      <c r="H680" s="137"/>
      <c r="I680" s="137"/>
      <c r="J680" s="137"/>
    </row>
    <row r="681" spans="4:10">
      <c r="D681" s="47" t="s">
        <v>716</v>
      </c>
      <c r="E681" s="47" t="s">
        <v>817</v>
      </c>
      <c r="F681" s="47">
        <v>10</v>
      </c>
      <c r="G681" s="47">
        <v>8.1999999999999993</v>
      </c>
      <c r="H681" s="137"/>
      <c r="I681" s="137"/>
      <c r="J681" s="137"/>
    </row>
    <row r="682" spans="4:10">
      <c r="D682" s="47" t="s">
        <v>716</v>
      </c>
      <c r="E682" s="47" t="s">
        <v>818</v>
      </c>
      <c r="F682" s="47">
        <v>3</v>
      </c>
      <c r="G682" s="47">
        <v>10.199999999999999</v>
      </c>
      <c r="H682" s="137"/>
      <c r="I682" s="137"/>
      <c r="J682" s="137"/>
    </row>
    <row r="683" spans="4:10">
      <c r="D683" s="47" t="s">
        <v>716</v>
      </c>
      <c r="E683" s="47" t="s">
        <v>819</v>
      </c>
      <c r="F683" s="47">
        <v>4</v>
      </c>
      <c r="G683" s="47">
        <v>5.94</v>
      </c>
      <c r="H683" s="137"/>
      <c r="I683" s="137"/>
      <c r="J683" s="137"/>
    </row>
    <row r="684" spans="4:10">
      <c r="D684" s="47" t="s">
        <v>716</v>
      </c>
      <c r="E684" s="47" t="s">
        <v>820</v>
      </c>
      <c r="F684" s="47">
        <v>7</v>
      </c>
      <c r="G684" s="47">
        <v>8.69</v>
      </c>
      <c r="H684" s="137"/>
      <c r="I684" s="137"/>
      <c r="J684" s="137"/>
    </row>
    <row r="685" spans="4:10">
      <c r="D685" s="47" t="s">
        <v>716</v>
      </c>
      <c r="E685" s="47" t="s">
        <v>821</v>
      </c>
      <c r="F685" s="47">
        <v>11</v>
      </c>
      <c r="G685" s="47">
        <v>5.41</v>
      </c>
      <c r="H685" s="137"/>
      <c r="I685" s="137"/>
      <c r="J685" s="137"/>
    </row>
    <row r="686" spans="4:10">
      <c r="D686" s="47" t="s">
        <v>716</v>
      </c>
      <c r="E686" s="47" t="s">
        <v>822</v>
      </c>
      <c r="F686" s="47">
        <v>3</v>
      </c>
      <c r="G686" s="47">
        <v>6.59</v>
      </c>
      <c r="H686" s="137"/>
      <c r="I686" s="137"/>
      <c r="J686" s="137"/>
    </row>
    <row r="687" spans="4:10">
      <c r="D687" s="47" t="s">
        <v>716</v>
      </c>
      <c r="E687" s="47" t="s">
        <v>823</v>
      </c>
      <c r="F687" s="47">
        <v>2</v>
      </c>
      <c r="G687" s="47">
        <v>21.78</v>
      </c>
      <c r="H687" s="137"/>
      <c r="I687" s="137"/>
      <c r="J687" s="137"/>
    </row>
    <row r="688" spans="4:10">
      <c r="D688" s="47" t="s">
        <v>716</v>
      </c>
      <c r="E688" s="47" t="s">
        <v>824</v>
      </c>
      <c r="F688" s="47">
        <v>2</v>
      </c>
      <c r="G688" s="47">
        <v>5.58</v>
      </c>
      <c r="H688" s="137"/>
      <c r="I688" s="137"/>
      <c r="J688" s="137"/>
    </row>
    <row r="689" spans="4:10">
      <c r="D689" s="47" t="s">
        <v>716</v>
      </c>
      <c r="E689" s="47" t="s">
        <v>825</v>
      </c>
      <c r="F689" s="47">
        <v>7</v>
      </c>
      <c r="G689" s="47">
        <v>10.8</v>
      </c>
      <c r="H689" s="137"/>
      <c r="I689" s="137"/>
      <c r="J689" s="137"/>
    </row>
    <row r="690" spans="4:10">
      <c r="D690" s="47" t="s">
        <v>716</v>
      </c>
      <c r="E690" s="47" t="s">
        <v>826</v>
      </c>
      <c r="F690" s="47">
        <v>9</v>
      </c>
      <c r="G690" s="47">
        <v>10.85</v>
      </c>
      <c r="H690" s="137"/>
      <c r="I690" s="137"/>
      <c r="J690" s="137"/>
    </row>
    <row r="691" spans="4:10">
      <c r="D691" s="47" t="s">
        <v>716</v>
      </c>
      <c r="E691" s="47" t="s">
        <v>827</v>
      </c>
      <c r="F691" s="47">
        <v>2</v>
      </c>
      <c r="G691" s="47">
        <v>9.09</v>
      </c>
      <c r="H691" s="137"/>
      <c r="I691" s="137"/>
      <c r="J691" s="137"/>
    </row>
    <row r="692" spans="4:10">
      <c r="D692" s="47" t="s">
        <v>716</v>
      </c>
      <c r="E692" s="47" t="s">
        <v>828</v>
      </c>
      <c r="F692" s="47">
        <v>3</v>
      </c>
      <c r="G692" s="47">
        <v>10.8</v>
      </c>
      <c r="H692" s="137"/>
      <c r="I692" s="137"/>
      <c r="J692" s="137"/>
    </row>
    <row r="693" spans="4:10">
      <c r="D693" s="47" t="s">
        <v>716</v>
      </c>
      <c r="E693" s="47" t="s">
        <v>829</v>
      </c>
      <c r="F693" s="47">
        <v>9</v>
      </c>
      <c r="G693" s="47">
        <v>8.81</v>
      </c>
      <c r="H693" s="137"/>
      <c r="I693" s="137"/>
      <c r="J693" s="137"/>
    </row>
    <row r="694" spans="4:10">
      <c r="D694" s="47" t="s">
        <v>716</v>
      </c>
      <c r="E694" s="47" t="s">
        <v>830</v>
      </c>
      <c r="F694" s="47">
        <v>2</v>
      </c>
      <c r="G694" s="47">
        <v>8.73</v>
      </c>
      <c r="H694" s="137"/>
      <c r="I694" s="137"/>
      <c r="J694" s="137"/>
    </row>
    <row r="695" spans="4:10">
      <c r="D695" s="47" t="s">
        <v>716</v>
      </c>
      <c r="E695" s="47" t="s">
        <v>831</v>
      </c>
      <c r="F695" s="47">
        <v>8</v>
      </c>
      <c r="G695" s="47">
        <v>5.4</v>
      </c>
      <c r="H695" s="137"/>
      <c r="I695" s="137"/>
      <c r="J695" s="137"/>
    </row>
    <row r="696" spans="4:10">
      <c r="D696" s="47" t="s">
        <v>716</v>
      </c>
      <c r="E696" s="47" t="s">
        <v>832</v>
      </c>
      <c r="F696" s="47">
        <v>5</v>
      </c>
      <c r="G696" s="47">
        <v>10.83</v>
      </c>
      <c r="H696" s="137"/>
      <c r="I696" s="137"/>
      <c r="J696" s="137"/>
    </row>
    <row r="697" spans="4:10">
      <c r="D697" s="47" t="s">
        <v>716</v>
      </c>
      <c r="E697" s="47" t="s">
        <v>833</v>
      </c>
      <c r="F697" s="47">
        <v>9</v>
      </c>
      <c r="G697" s="47">
        <v>6.92</v>
      </c>
      <c r="H697" s="137"/>
      <c r="I697" s="137"/>
      <c r="J697" s="137"/>
    </row>
    <row r="698" spans="4:10">
      <c r="D698" s="47" t="s">
        <v>716</v>
      </c>
      <c r="E698" s="47" t="s">
        <v>834</v>
      </c>
      <c r="F698" s="47">
        <v>9</v>
      </c>
      <c r="G698" s="47">
        <v>16.29</v>
      </c>
      <c r="H698" s="137"/>
      <c r="I698" s="137"/>
      <c r="J698" s="137"/>
    </row>
    <row r="699" spans="4:10">
      <c r="D699" s="47" t="s">
        <v>716</v>
      </c>
      <c r="E699" s="47" t="s">
        <v>835</v>
      </c>
      <c r="F699" s="47">
        <v>9</v>
      </c>
      <c r="G699" s="47">
        <v>10.8</v>
      </c>
      <c r="H699" s="137"/>
      <c r="I699" s="137"/>
      <c r="J699" s="137"/>
    </row>
    <row r="700" spans="4:10">
      <c r="D700" s="47" t="s">
        <v>716</v>
      </c>
      <c r="E700" s="47" t="s">
        <v>836</v>
      </c>
      <c r="F700" s="47">
        <v>11</v>
      </c>
      <c r="G700" s="47">
        <v>5.45</v>
      </c>
      <c r="H700" s="137"/>
      <c r="I700" s="137"/>
      <c r="J700" s="137"/>
    </row>
    <row r="701" spans="4:10">
      <c r="D701" s="47" t="s">
        <v>716</v>
      </c>
      <c r="E701" s="47" t="s">
        <v>837</v>
      </c>
      <c r="F701" s="47">
        <v>2</v>
      </c>
      <c r="G701" s="47">
        <v>21.61</v>
      </c>
      <c r="H701" s="137"/>
      <c r="I701" s="137"/>
      <c r="J701" s="137"/>
    </row>
    <row r="702" spans="4:10">
      <c r="D702" s="47" t="s">
        <v>716</v>
      </c>
      <c r="E702" s="47" t="s">
        <v>838</v>
      </c>
      <c r="F702" s="47">
        <v>4</v>
      </c>
      <c r="G702" s="47">
        <v>10.81</v>
      </c>
      <c r="H702" s="137"/>
      <c r="I702" s="137"/>
      <c r="J702" s="137"/>
    </row>
    <row r="703" spans="4:10">
      <c r="D703" s="47" t="s">
        <v>716</v>
      </c>
      <c r="E703" s="47" t="s">
        <v>839</v>
      </c>
      <c r="F703" s="47">
        <v>3</v>
      </c>
      <c r="G703" s="47">
        <v>21.78</v>
      </c>
      <c r="H703" s="137"/>
      <c r="I703" s="137"/>
      <c r="J703" s="137"/>
    </row>
    <row r="704" spans="4:10">
      <c r="D704" s="47" t="s">
        <v>716</v>
      </c>
      <c r="E704" s="47" t="s">
        <v>840</v>
      </c>
      <c r="F704" s="47">
        <v>6</v>
      </c>
      <c r="G704" s="47">
        <v>6.65</v>
      </c>
      <c r="H704" s="137"/>
      <c r="I704" s="137"/>
      <c r="J704" s="137"/>
    </row>
    <row r="705" spans="4:10">
      <c r="D705" s="47" t="s">
        <v>716</v>
      </c>
      <c r="E705" s="47" t="s">
        <v>841</v>
      </c>
      <c r="F705" s="47">
        <v>5</v>
      </c>
      <c r="G705" s="47">
        <v>16.53</v>
      </c>
      <c r="H705" s="137"/>
      <c r="I705" s="137"/>
      <c r="J705" s="137"/>
    </row>
    <row r="706" spans="4:10">
      <c r="D706" s="47" t="s">
        <v>716</v>
      </c>
      <c r="E706" s="47" t="s">
        <v>842</v>
      </c>
      <c r="F706" s="47">
        <v>2</v>
      </c>
      <c r="G706" s="47">
        <v>5.41</v>
      </c>
      <c r="H706" s="137"/>
      <c r="I706" s="137"/>
      <c r="J706" s="137"/>
    </row>
    <row r="707" spans="4:10">
      <c r="D707" s="47" t="s">
        <v>716</v>
      </c>
      <c r="E707" s="47" t="s">
        <v>843</v>
      </c>
      <c r="F707" s="47">
        <v>2</v>
      </c>
      <c r="G707" s="47">
        <v>6.46</v>
      </c>
      <c r="H707" s="137"/>
      <c r="I707" s="137"/>
      <c r="J707" s="137"/>
    </row>
    <row r="708" spans="4:10">
      <c r="D708" s="47" t="s">
        <v>716</v>
      </c>
      <c r="E708" s="47" t="s">
        <v>844</v>
      </c>
      <c r="F708" s="47">
        <v>2</v>
      </c>
      <c r="G708" s="47">
        <v>5.94</v>
      </c>
      <c r="H708" s="137"/>
      <c r="I708" s="137"/>
      <c r="J708" s="137"/>
    </row>
    <row r="709" spans="4:10">
      <c r="D709" s="47" t="s">
        <v>716</v>
      </c>
      <c r="E709" s="47" t="s">
        <v>845</v>
      </c>
      <c r="F709" s="47">
        <v>9</v>
      </c>
      <c r="G709" s="47">
        <v>7.82</v>
      </c>
      <c r="H709" s="137"/>
      <c r="I709" s="137"/>
      <c r="J709" s="137"/>
    </row>
    <row r="710" spans="4:10">
      <c r="D710" s="47" t="s">
        <v>716</v>
      </c>
      <c r="E710" s="47" t="s">
        <v>846</v>
      </c>
      <c r="F710" s="47">
        <v>11</v>
      </c>
      <c r="G710" s="47">
        <v>7.81</v>
      </c>
      <c r="H710" s="137"/>
      <c r="I710" s="137"/>
      <c r="J710" s="137"/>
    </row>
    <row r="711" spans="4:10">
      <c r="D711" s="47" t="s">
        <v>716</v>
      </c>
      <c r="E711" s="47" t="s">
        <v>847</v>
      </c>
      <c r="F711" s="47">
        <v>8</v>
      </c>
      <c r="G711" s="47">
        <v>5.89</v>
      </c>
      <c r="H711" s="137"/>
      <c r="I711" s="137"/>
      <c r="J711" s="137"/>
    </row>
    <row r="712" spans="4:10">
      <c r="D712" s="47" t="s">
        <v>716</v>
      </c>
      <c r="E712" s="47" t="s">
        <v>848</v>
      </c>
      <c r="F712" s="47">
        <v>7</v>
      </c>
      <c r="G712" s="47">
        <v>5.92</v>
      </c>
      <c r="H712" s="137"/>
      <c r="I712" s="137"/>
      <c r="J712" s="137"/>
    </row>
    <row r="713" spans="4:10">
      <c r="D713" s="47" t="s">
        <v>716</v>
      </c>
      <c r="E713" s="47" t="s">
        <v>849</v>
      </c>
      <c r="F713" s="47">
        <v>7</v>
      </c>
      <c r="G713" s="47">
        <v>10.199999999999999</v>
      </c>
      <c r="H713" s="137"/>
      <c r="I713" s="137"/>
      <c r="J713" s="137"/>
    </row>
    <row r="714" spans="4:10">
      <c r="D714" s="47" t="s">
        <v>716</v>
      </c>
      <c r="E714" s="47" t="s">
        <v>850</v>
      </c>
      <c r="F714" s="47">
        <v>3</v>
      </c>
      <c r="G714" s="47">
        <v>8.4600000000000009</v>
      </c>
      <c r="H714" s="137"/>
      <c r="I714" s="137"/>
      <c r="J714" s="137"/>
    </row>
    <row r="715" spans="4:10">
      <c r="D715" s="47" t="s">
        <v>716</v>
      </c>
      <c r="E715" s="47" t="s">
        <v>851</v>
      </c>
      <c r="F715" s="47">
        <v>8</v>
      </c>
      <c r="G715" s="47">
        <v>8.16</v>
      </c>
      <c r="H715" s="137"/>
      <c r="I715" s="137"/>
      <c r="J715" s="137"/>
    </row>
    <row r="716" spans="4:10">
      <c r="D716" s="47" t="s">
        <v>716</v>
      </c>
      <c r="E716" s="47" t="s">
        <v>852</v>
      </c>
      <c r="F716" s="47">
        <v>5</v>
      </c>
      <c r="G716" s="47">
        <v>5.94</v>
      </c>
      <c r="H716" s="137"/>
      <c r="I716" s="137"/>
      <c r="J716" s="137"/>
    </row>
    <row r="717" spans="4:10">
      <c r="D717" s="47" t="s">
        <v>716</v>
      </c>
      <c r="E717" s="47" t="s">
        <v>853</v>
      </c>
      <c r="F717" s="47">
        <v>4</v>
      </c>
      <c r="G717" s="47">
        <v>6.05</v>
      </c>
      <c r="H717" s="137"/>
      <c r="I717" s="137"/>
      <c r="J717" s="137"/>
    </row>
    <row r="718" spans="4:10">
      <c r="D718" s="47" t="s">
        <v>716</v>
      </c>
      <c r="E718" s="47" t="s">
        <v>854</v>
      </c>
      <c r="F718" s="47">
        <v>2</v>
      </c>
      <c r="G718" s="47">
        <v>6.05</v>
      </c>
      <c r="H718" s="137"/>
      <c r="I718" s="137"/>
      <c r="J718" s="137"/>
    </row>
    <row r="719" spans="4:10">
      <c r="D719" s="47" t="s">
        <v>716</v>
      </c>
      <c r="E719" s="47" t="s">
        <v>855</v>
      </c>
      <c r="F719" s="47">
        <v>6</v>
      </c>
      <c r="G719" s="47">
        <v>5.86</v>
      </c>
      <c r="H719" s="137"/>
      <c r="I719" s="137"/>
      <c r="J719" s="137"/>
    </row>
    <row r="720" spans="4:10">
      <c r="D720" s="47" t="s">
        <v>716</v>
      </c>
      <c r="E720" s="47" t="s">
        <v>856</v>
      </c>
      <c r="F720" s="47">
        <v>11</v>
      </c>
      <c r="G720" s="47">
        <v>6.66</v>
      </c>
      <c r="H720" s="137"/>
      <c r="I720" s="137"/>
      <c r="J720" s="137"/>
    </row>
    <row r="721" spans="4:10">
      <c r="D721" s="47" t="s">
        <v>716</v>
      </c>
      <c r="E721" s="47" t="s">
        <v>857</v>
      </c>
      <c r="F721" s="47">
        <v>3</v>
      </c>
      <c r="G721" s="47">
        <v>5.79</v>
      </c>
      <c r="H721" s="137"/>
      <c r="I721" s="137"/>
      <c r="J721" s="137"/>
    </row>
    <row r="722" spans="4:10">
      <c r="D722" s="47" t="s">
        <v>716</v>
      </c>
      <c r="E722" s="47" t="s">
        <v>858</v>
      </c>
      <c r="F722" s="47">
        <v>5</v>
      </c>
      <c r="G722" s="47">
        <v>14.66</v>
      </c>
      <c r="H722" s="137"/>
      <c r="I722" s="137"/>
      <c r="J722" s="137"/>
    </row>
    <row r="723" spans="4:10">
      <c r="D723" s="47" t="s">
        <v>716</v>
      </c>
      <c r="E723" s="47" t="s">
        <v>859</v>
      </c>
      <c r="F723" s="47">
        <v>7</v>
      </c>
      <c r="G723" s="47">
        <v>5.94</v>
      </c>
      <c r="H723" s="137"/>
      <c r="I723" s="137"/>
      <c r="J723" s="137"/>
    </row>
    <row r="724" spans="4:10">
      <c r="D724" s="47" t="s">
        <v>716</v>
      </c>
      <c r="E724" s="47" t="s">
        <v>860</v>
      </c>
      <c r="F724" s="47">
        <v>2</v>
      </c>
      <c r="G724" s="47">
        <v>6.12</v>
      </c>
      <c r="H724" s="137"/>
      <c r="I724" s="137"/>
      <c r="J724" s="137"/>
    </row>
    <row r="725" spans="4:10">
      <c r="D725" s="47" t="s">
        <v>716</v>
      </c>
      <c r="E725" s="47" t="s">
        <v>861</v>
      </c>
      <c r="F725" s="47">
        <v>11</v>
      </c>
      <c r="G725" s="47">
        <v>7.57</v>
      </c>
      <c r="H725" s="137"/>
      <c r="I725" s="137"/>
      <c r="J725" s="137"/>
    </row>
    <row r="726" spans="4:10">
      <c r="D726" s="47" t="s">
        <v>716</v>
      </c>
      <c r="E726" s="47" t="s">
        <v>862</v>
      </c>
      <c r="F726" s="47">
        <v>6</v>
      </c>
      <c r="G726" s="47">
        <v>5.95</v>
      </c>
      <c r="H726" s="137"/>
      <c r="I726" s="137"/>
      <c r="J726" s="137"/>
    </row>
    <row r="727" spans="4:10">
      <c r="D727" s="47" t="s">
        <v>716</v>
      </c>
      <c r="E727" s="47" t="s">
        <v>863</v>
      </c>
      <c r="F727" s="47">
        <v>8</v>
      </c>
      <c r="G727" s="47">
        <v>10.78</v>
      </c>
      <c r="H727" s="137"/>
      <c r="I727" s="137"/>
      <c r="J727" s="137"/>
    </row>
    <row r="728" spans="4:10">
      <c r="D728" s="47" t="s">
        <v>716</v>
      </c>
      <c r="E728" s="47" t="s">
        <v>864</v>
      </c>
      <c r="F728" s="47">
        <v>11</v>
      </c>
      <c r="G728" s="47">
        <v>5.9</v>
      </c>
      <c r="H728" s="137"/>
      <c r="I728" s="137"/>
      <c r="J728" s="137"/>
    </row>
    <row r="729" spans="4:10">
      <c r="D729" s="47" t="s">
        <v>716</v>
      </c>
      <c r="E729" s="47" t="s">
        <v>865</v>
      </c>
      <c r="F729" s="47">
        <v>5</v>
      </c>
      <c r="G729" s="47">
        <v>29.75</v>
      </c>
      <c r="H729" s="137"/>
      <c r="I729" s="137"/>
      <c r="J729" s="137"/>
    </row>
    <row r="730" spans="4:10">
      <c r="D730" s="47" t="s">
        <v>716</v>
      </c>
      <c r="E730" s="47" t="s">
        <v>866</v>
      </c>
      <c r="F730" s="47">
        <v>11</v>
      </c>
      <c r="G730" s="47">
        <v>6.05</v>
      </c>
      <c r="H730" s="137"/>
      <c r="I730" s="137"/>
      <c r="J730" s="137"/>
    </row>
    <row r="731" spans="4:10">
      <c r="D731" s="47" t="s">
        <v>716</v>
      </c>
      <c r="E731" s="47" t="s">
        <v>867</v>
      </c>
      <c r="F731" s="47">
        <v>2</v>
      </c>
      <c r="G731" s="47">
        <v>35.729999999999997</v>
      </c>
      <c r="H731" s="137"/>
      <c r="I731" s="137"/>
      <c r="J731" s="137"/>
    </row>
    <row r="732" spans="4:10">
      <c r="D732" s="47" t="s">
        <v>716</v>
      </c>
      <c r="E732" s="47" t="s">
        <v>868</v>
      </c>
      <c r="F732" s="47">
        <v>6</v>
      </c>
      <c r="G732" s="47">
        <v>5.9</v>
      </c>
      <c r="H732" s="137"/>
      <c r="I732" s="137"/>
      <c r="J732" s="137"/>
    </row>
    <row r="733" spans="4:10">
      <c r="D733" s="47" t="s">
        <v>716</v>
      </c>
      <c r="E733" s="47" t="s">
        <v>869</v>
      </c>
      <c r="F733" s="47">
        <v>2</v>
      </c>
      <c r="G733" s="47">
        <v>10.95</v>
      </c>
      <c r="H733" s="137"/>
      <c r="I733" s="137"/>
      <c r="J733" s="137"/>
    </row>
    <row r="734" spans="4:10">
      <c r="D734" s="47" t="s">
        <v>716</v>
      </c>
      <c r="E734" s="47" t="s">
        <v>870</v>
      </c>
      <c r="F734" s="47">
        <v>8</v>
      </c>
      <c r="G734" s="47">
        <v>22.03</v>
      </c>
      <c r="H734" s="137"/>
      <c r="I734" s="137"/>
      <c r="J734" s="137"/>
    </row>
    <row r="735" spans="4:10">
      <c r="D735" s="47" t="s">
        <v>716</v>
      </c>
      <c r="E735" s="47" t="s">
        <v>871</v>
      </c>
      <c r="F735" s="47">
        <v>4</v>
      </c>
      <c r="G735" s="47">
        <v>37.49</v>
      </c>
      <c r="H735" s="137"/>
      <c r="I735" s="137"/>
      <c r="J735" s="137"/>
    </row>
    <row r="736" spans="4:10">
      <c r="D736" s="47" t="s">
        <v>716</v>
      </c>
      <c r="E736" s="47" t="s">
        <v>872</v>
      </c>
      <c r="F736" s="47">
        <v>3</v>
      </c>
      <c r="G736" s="47">
        <v>10.51</v>
      </c>
      <c r="H736" s="137"/>
      <c r="I736" s="137"/>
      <c r="J736" s="137"/>
    </row>
    <row r="737" spans="4:10">
      <c r="D737" s="47" t="s">
        <v>716</v>
      </c>
      <c r="E737" s="47" t="s">
        <v>873</v>
      </c>
      <c r="F737" s="47">
        <v>8</v>
      </c>
      <c r="G737" s="47">
        <v>9.91</v>
      </c>
      <c r="H737" s="137"/>
      <c r="I737" s="137"/>
      <c r="J737" s="137"/>
    </row>
    <row r="738" spans="4:10">
      <c r="D738" s="47" t="s">
        <v>716</v>
      </c>
      <c r="E738" s="47" t="s">
        <v>874</v>
      </c>
      <c r="F738" s="47">
        <v>7</v>
      </c>
      <c r="G738" s="47">
        <v>9.8699999999999992</v>
      </c>
      <c r="H738" s="137"/>
      <c r="I738" s="137"/>
      <c r="J738" s="137"/>
    </row>
    <row r="739" spans="4:10">
      <c r="D739" s="47" t="s">
        <v>716</v>
      </c>
      <c r="E739" s="47" t="s">
        <v>875</v>
      </c>
      <c r="F739" s="47">
        <v>4</v>
      </c>
      <c r="G739" s="47">
        <v>10.199999999999999</v>
      </c>
      <c r="H739" s="137"/>
      <c r="I739" s="137"/>
      <c r="J739" s="137"/>
    </row>
    <row r="740" spans="4:10">
      <c r="D740" s="47" t="s">
        <v>716</v>
      </c>
      <c r="E740" s="47" t="s">
        <v>876</v>
      </c>
      <c r="F740" s="47">
        <v>6</v>
      </c>
      <c r="G740" s="47">
        <v>8.3699999999999992</v>
      </c>
      <c r="H740" s="137"/>
      <c r="I740" s="137"/>
      <c r="J740" s="137"/>
    </row>
    <row r="741" spans="4:10">
      <c r="D741" s="47" t="s">
        <v>716</v>
      </c>
      <c r="E741" s="47" t="s">
        <v>877</v>
      </c>
      <c r="F741" s="47">
        <v>8</v>
      </c>
      <c r="G741" s="47">
        <v>10.199999999999999</v>
      </c>
      <c r="H741" s="137"/>
      <c r="I741" s="137"/>
      <c r="J741" s="137"/>
    </row>
    <row r="742" spans="4:10">
      <c r="D742" s="47" t="s">
        <v>718</v>
      </c>
      <c r="E742" s="47" t="s">
        <v>878</v>
      </c>
      <c r="F742" s="47">
        <v>10</v>
      </c>
      <c r="G742" s="47">
        <v>204.67</v>
      </c>
      <c r="H742" s="137"/>
      <c r="I742" s="137"/>
      <c r="J742" s="137"/>
    </row>
    <row r="743" spans="4:10">
      <c r="D743" s="47" t="s">
        <v>716</v>
      </c>
      <c r="E743" s="47" t="s">
        <v>879</v>
      </c>
      <c r="F743" s="47">
        <v>3</v>
      </c>
      <c r="G743" s="47">
        <v>8.2200000000000006</v>
      </c>
      <c r="H743" s="137"/>
      <c r="I743" s="137"/>
      <c r="J743" s="137"/>
    </row>
    <row r="744" spans="4:10">
      <c r="D744" s="47" t="s">
        <v>716</v>
      </c>
      <c r="E744" s="47" t="s">
        <v>880</v>
      </c>
      <c r="F744" s="47">
        <v>5</v>
      </c>
      <c r="G744" s="47">
        <v>5.99</v>
      </c>
      <c r="H744" s="137"/>
      <c r="I744" s="137"/>
      <c r="J744" s="137"/>
    </row>
    <row r="745" spans="4:10">
      <c r="D745" s="47" t="s">
        <v>716</v>
      </c>
      <c r="E745" s="47" t="s">
        <v>881</v>
      </c>
      <c r="F745" s="47">
        <v>3</v>
      </c>
      <c r="G745" s="47">
        <v>5.86</v>
      </c>
      <c r="H745" s="137"/>
      <c r="I745" s="137"/>
      <c r="J745" s="137"/>
    </row>
    <row r="746" spans="4:10">
      <c r="D746" s="47" t="s">
        <v>716</v>
      </c>
      <c r="E746" s="47" t="s">
        <v>882</v>
      </c>
      <c r="F746" s="47">
        <v>2</v>
      </c>
      <c r="G746" s="47">
        <v>5.82</v>
      </c>
      <c r="H746" s="137"/>
      <c r="I746" s="137"/>
      <c r="J746" s="137"/>
    </row>
    <row r="747" spans="4:10">
      <c r="D747" s="47" t="s">
        <v>716</v>
      </c>
      <c r="E747" s="47" t="s">
        <v>883</v>
      </c>
      <c r="F747" s="47">
        <v>10</v>
      </c>
      <c r="G747" s="47">
        <v>6.03</v>
      </c>
      <c r="H747" s="137"/>
      <c r="I747" s="137"/>
      <c r="J747" s="137"/>
    </row>
    <row r="748" spans="4:10">
      <c r="D748" s="47" t="s">
        <v>716</v>
      </c>
      <c r="E748" s="47" t="s">
        <v>884</v>
      </c>
      <c r="F748" s="47">
        <v>6</v>
      </c>
      <c r="G748" s="47">
        <v>6.83</v>
      </c>
      <c r="H748" s="137"/>
      <c r="I748" s="137"/>
      <c r="J748" s="137"/>
    </row>
    <row r="749" spans="4:10">
      <c r="D749" s="47" t="s">
        <v>716</v>
      </c>
      <c r="E749" s="47" t="s">
        <v>885</v>
      </c>
      <c r="F749" s="47">
        <v>10</v>
      </c>
      <c r="G749" s="47">
        <v>10.58</v>
      </c>
      <c r="H749" s="137"/>
      <c r="I749" s="137"/>
      <c r="J749" s="137"/>
    </row>
    <row r="750" spans="4:10">
      <c r="D750" s="47" t="s">
        <v>716</v>
      </c>
      <c r="E750" s="47" t="s">
        <v>886</v>
      </c>
      <c r="F750" s="47">
        <v>7</v>
      </c>
      <c r="G750" s="47">
        <v>10.66</v>
      </c>
      <c r="H750" s="137"/>
      <c r="I750" s="137"/>
      <c r="J750" s="137"/>
    </row>
    <row r="751" spans="4:10">
      <c r="D751" s="47" t="s">
        <v>716</v>
      </c>
      <c r="E751" s="47" t="s">
        <v>887</v>
      </c>
      <c r="F751" s="47">
        <v>7</v>
      </c>
      <c r="G751" s="47">
        <v>6.99</v>
      </c>
      <c r="H751" s="137"/>
      <c r="I751" s="137"/>
      <c r="J751" s="137"/>
    </row>
    <row r="752" spans="4:10">
      <c r="D752" s="47" t="s">
        <v>716</v>
      </c>
      <c r="E752" s="47" t="s">
        <v>888</v>
      </c>
      <c r="F752" s="47">
        <v>9</v>
      </c>
      <c r="G752" s="47">
        <v>5.44</v>
      </c>
      <c r="H752" s="137"/>
      <c r="I752" s="137"/>
      <c r="J752" s="137"/>
    </row>
    <row r="753" spans="4:10">
      <c r="D753" s="47" t="s">
        <v>716</v>
      </c>
      <c r="E753" s="47" t="s">
        <v>889</v>
      </c>
      <c r="F753" s="47">
        <v>8</v>
      </c>
      <c r="G753" s="47">
        <v>6.93</v>
      </c>
      <c r="H753" s="137"/>
      <c r="I753" s="137"/>
      <c r="J753" s="137"/>
    </row>
    <row r="754" spans="4:10">
      <c r="D754" s="47" t="s">
        <v>716</v>
      </c>
      <c r="E754" s="47" t="s">
        <v>890</v>
      </c>
      <c r="F754" s="47">
        <v>10</v>
      </c>
      <c r="G754" s="47">
        <v>3.88</v>
      </c>
      <c r="H754" s="137"/>
      <c r="I754" s="137"/>
      <c r="J754" s="137"/>
    </row>
    <row r="755" spans="4:10">
      <c r="D755" s="47" t="s">
        <v>716</v>
      </c>
      <c r="E755" s="47" t="s">
        <v>891</v>
      </c>
      <c r="F755" s="47">
        <v>7</v>
      </c>
      <c r="G755" s="47">
        <v>5.2</v>
      </c>
      <c r="H755" s="137"/>
      <c r="I755" s="137"/>
      <c r="J755" s="137"/>
    </row>
    <row r="756" spans="4:10">
      <c r="D756" s="47" t="s">
        <v>716</v>
      </c>
      <c r="E756" s="47" t="s">
        <v>892</v>
      </c>
      <c r="F756" s="47">
        <v>5</v>
      </c>
      <c r="G756" s="47">
        <v>20.329999999999998</v>
      </c>
      <c r="H756" s="137"/>
      <c r="I756" s="137"/>
      <c r="J756" s="137"/>
    </row>
    <row r="757" spans="4:10">
      <c r="D757" s="47" t="s">
        <v>716</v>
      </c>
      <c r="E757" s="47" t="s">
        <v>893</v>
      </c>
      <c r="F757" s="47">
        <v>9</v>
      </c>
      <c r="G757" s="47">
        <v>11.47</v>
      </c>
      <c r="H757" s="137"/>
      <c r="I757" s="137"/>
      <c r="J757" s="137"/>
    </row>
    <row r="758" spans="4:10">
      <c r="D758" s="47" t="s">
        <v>716</v>
      </c>
      <c r="E758" s="47" t="s">
        <v>894</v>
      </c>
      <c r="F758" s="47">
        <v>4</v>
      </c>
      <c r="G758" s="47">
        <v>5.92</v>
      </c>
      <c r="H758" s="137"/>
      <c r="I758" s="137"/>
      <c r="J758" s="137"/>
    </row>
    <row r="759" spans="4:10">
      <c r="D759" s="47" t="s">
        <v>716</v>
      </c>
      <c r="E759" s="47" t="s">
        <v>895</v>
      </c>
      <c r="F759" s="47">
        <v>6</v>
      </c>
      <c r="G759" s="47">
        <v>6.42</v>
      </c>
      <c r="H759" s="137"/>
      <c r="I759" s="137"/>
      <c r="J759" s="137"/>
    </row>
    <row r="760" spans="4:10">
      <c r="D760" s="47" t="s">
        <v>183</v>
      </c>
      <c r="E760" s="47" t="s">
        <v>896</v>
      </c>
      <c r="F760" s="47">
        <v>8</v>
      </c>
      <c r="G760" s="47">
        <v>1707.18</v>
      </c>
      <c r="H760" s="137"/>
      <c r="I760" s="137"/>
      <c r="J760" s="137"/>
    </row>
    <row r="761" spans="4:10">
      <c r="D761" s="47" t="s">
        <v>181</v>
      </c>
      <c r="E761" s="47" t="s">
        <v>897</v>
      </c>
      <c r="F761" s="47">
        <v>8</v>
      </c>
      <c r="G761" s="47">
        <v>104.47</v>
      </c>
      <c r="H761" s="137"/>
      <c r="I761" s="137"/>
      <c r="J761" s="137"/>
    </row>
    <row r="762" spans="4:10">
      <c r="D762" s="47" t="s">
        <v>189</v>
      </c>
      <c r="E762" s="47" t="s">
        <v>898</v>
      </c>
      <c r="F762" s="47">
        <v>11</v>
      </c>
      <c r="G762" s="47">
        <v>15.87</v>
      </c>
      <c r="H762" s="137"/>
      <c r="I762" s="137"/>
      <c r="J762" s="137"/>
    </row>
    <row r="763" spans="4:10">
      <c r="D763" s="47" t="s">
        <v>183</v>
      </c>
      <c r="E763" s="47" t="s">
        <v>899</v>
      </c>
      <c r="F763" s="47">
        <v>6</v>
      </c>
      <c r="G763" s="47">
        <v>31.43</v>
      </c>
      <c r="H763" s="137"/>
      <c r="I763" s="137"/>
      <c r="J763" s="137"/>
    </row>
    <row r="764" spans="4:10">
      <c r="D764" s="47" t="s">
        <v>91</v>
      </c>
      <c r="E764" s="47" t="s">
        <v>900</v>
      </c>
      <c r="F764" s="47">
        <v>3</v>
      </c>
      <c r="G764" s="47">
        <v>11.96</v>
      </c>
      <c r="H764" s="137"/>
      <c r="I764" s="137"/>
      <c r="J764" s="137"/>
    </row>
    <row r="765" spans="4:10">
      <c r="D765" s="47" t="s">
        <v>91</v>
      </c>
      <c r="E765" s="47" t="s">
        <v>901</v>
      </c>
      <c r="F765" s="47">
        <v>11</v>
      </c>
      <c r="G765" s="47">
        <v>11.11</v>
      </c>
      <c r="H765" s="137"/>
      <c r="I765" s="137"/>
      <c r="J765" s="137"/>
    </row>
    <row r="766" spans="4:10">
      <c r="D766" s="47" t="s">
        <v>91</v>
      </c>
      <c r="E766" s="47" t="s">
        <v>902</v>
      </c>
      <c r="F766" s="47">
        <v>2</v>
      </c>
      <c r="G766" s="47">
        <v>9.52</v>
      </c>
      <c r="H766" s="137"/>
      <c r="I766" s="137"/>
      <c r="J766" s="137"/>
    </row>
    <row r="767" spans="4:10">
      <c r="D767" s="47" t="s">
        <v>234</v>
      </c>
      <c r="E767" s="47" t="s">
        <v>903</v>
      </c>
      <c r="F767" s="47">
        <v>6</v>
      </c>
      <c r="G767" s="47">
        <v>6.14</v>
      </c>
      <c r="H767" s="137"/>
      <c r="I767" s="137"/>
      <c r="J767" s="137"/>
    </row>
    <row r="768" spans="4:10">
      <c r="D768" s="47" t="s">
        <v>904</v>
      </c>
      <c r="E768" s="47" t="s">
        <v>905</v>
      </c>
      <c r="F768" s="47">
        <v>11</v>
      </c>
      <c r="G768" s="47">
        <v>3.17</v>
      </c>
      <c r="H768" s="137"/>
      <c r="I768" s="137"/>
      <c r="J768" s="137"/>
    </row>
    <row r="769" spans="4:10">
      <c r="D769" s="47" t="s">
        <v>904</v>
      </c>
      <c r="E769" s="47" t="s">
        <v>906</v>
      </c>
      <c r="F769" s="47">
        <v>5</v>
      </c>
      <c r="G769" s="47">
        <v>3.02</v>
      </c>
      <c r="H769" s="137"/>
      <c r="I769" s="137"/>
      <c r="J769" s="137"/>
    </row>
    <row r="770" spans="4:10">
      <c r="D770" s="47" t="s">
        <v>95</v>
      </c>
      <c r="E770" s="47" t="s">
        <v>907</v>
      </c>
      <c r="F770" s="47">
        <v>2</v>
      </c>
      <c r="G770" s="47">
        <v>5.93</v>
      </c>
      <c r="H770" s="137"/>
      <c r="I770" s="137"/>
      <c r="J770" s="137"/>
    </row>
    <row r="771" spans="4:10">
      <c r="D771" s="47" t="s">
        <v>91</v>
      </c>
      <c r="E771" s="47" t="s">
        <v>908</v>
      </c>
      <c r="F771" s="47">
        <v>9</v>
      </c>
      <c r="G771" s="47">
        <v>5.82</v>
      </c>
      <c r="H771" s="137"/>
      <c r="I771" s="137"/>
      <c r="J771" s="137"/>
    </row>
    <row r="772" spans="4:10">
      <c r="D772" s="47" t="s">
        <v>91</v>
      </c>
      <c r="E772" s="47" t="s">
        <v>909</v>
      </c>
      <c r="F772" s="47">
        <v>3</v>
      </c>
      <c r="G772" s="47">
        <v>4.74</v>
      </c>
      <c r="H772" s="137"/>
      <c r="I772" s="137"/>
      <c r="J772" s="137"/>
    </row>
    <row r="773" spans="4:10">
      <c r="D773" s="47" t="s">
        <v>91</v>
      </c>
      <c r="E773" s="47" t="s">
        <v>910</v>
      </c>
      <c r="F773" s="47">
        <v>7</v>
      </c>
      <c r="G773" s="47">
        <v>4.74</v>
      </c>
      <c r="H773" s="137"/>
      <c r="I773" s="137"/>
      <c r="J773" s="137"/>
    </row>
    <row r="774" spans="4:10">
      <c r="D774" s="47" t="s">
        <v>508</v>
      </c>
      <c r="E774" s="47" t="s">
        <v>911</v>
      </c>
      <c r="F774" s="47">
        <v>6</v>
      </c>
      <c r="G774" s="47">
        <v>8.15</v>
      </c>
      <c r="H774" s="137"/>
      <c r="I774" s="137"/>
      <c r="J774" s="137"/>
    </row>
    <row r="775" spans="4:10">
      <c r="D775" s="47" t="s">
        <v>912</v>
      </c>
      <c r="E775" s="47" t="s">
        <v>913</v>
      </c>
      <c r="F775" s="47">
        <v>4</v>
      </c>
      <c r="G775" s="47">
        <v>26.42</v>
      </c>
      <c r="H775" s="137"/>
      <c r="I775" s="137"/>
      <c r="J775" s="137"/>
    </row>
    <row r="776" spans="4:10">
      <c r="D776" s="47" t="s">
        <v>183</v>
      </c>
      <c r="E776" s="47" t="s">
        <v>914</v>
      </c>
      <c r="F776" s="47">
        <v>8</v>
      </c>
      <c r="G776" s="47">
        <v>19.68</v>
      </c>
      <c r="H776" s="137"/>
      <c r="I776" s="137"/>
      <c r="J776" s="137"/>
    </row>
    <row r="777" spans="4:10">
      <c r="D777" s="47" t="s">
        <v>93</v>
      </c>
      <c r="E777" s="47" t="s">
        <v>915</v>
      </c>
      <c r="F777" s="47">
        <v>6</v>
      </c>
      <c r="G777" s="47">
        <v>3.53</v>
      </c>
      <c r="H777" s="137"/>
      <c r="I777" s="137"/>
      <c r="J777" s="137"/>
    </row>
    <row r="778" spans="4:10">
      <c r="D778" s="47" t="s">
        <v>93</v>
      </c>
      <c r="E778" s="47" t="s">
        <v>916</v>
      </c>
      <c r="F778" s="47">
        <v>6</v>
      </c>
      <c r="G778" s="47">
        <v>3.53</v>
      </c>
      <c r="H778" s="137"/>
      <c r="I778" s="137"/>
      <c r="J778" s="137"/>
    </row>
    <row r="779" spans="4:10">
      <c r="D779" s="47" t="s">
        <v>93</v>
      </c>
      <c r="E779" s="47" t="s">
        <v>917</v>
      </c>
      <c r="F779" s="47">
        <v>2</v>
      </c>
      <c r="G779" s="47">
        <v>3.53</v>
      </c>
      <c r="H779" s="137"/>
      <c r="I779" s="137"/>
      <c r="J779" s="137"/>
    </row>
    <row r="780" spans="4:10">
      <c r="D780" s="47" t="s">
        <v>189</v>
      </c>
      <c r="E780" s="47" t="s">
        <v>918</v>
      </c>
      <c r="F780" s="47">
        <v>11</v>
      </c>
      <c r="G780" s="47">
        <v>7.75</v>
      </c>
      <c r="H780" s="137"/>
      <c r="I780" s="137"/>
      <c r="J780" s="137"/>
    </row>
    <row r="781" spans="4:10">
      <c r="D781" s="47" t="s">
        <v>189</v>
      </c>
      <c r="E781" s="47" t="s">
        <v>919</v>
      </c>
      <c r="F781" s="47">
        <v>5</v>
      </c>
      <c r="G781" s="47">
        <v>62.7</v>
      </c>
      <c r="H781" s="137"/>
      <c r="I781" s="137"/>
      <c r="J781" s="137"/>
    </row>
    <row r="782" spans="4:10">
      <c r="D782" s="47" t="s">
        <v>189</v>
      </c>
      <c r="E782" s="47" t="s">
        <v>920</v>
      </c>
      <c r="F782" s="47">
        <v>6</v>
      </c>
      <c r="G782" s="47">
        <v>0.98</v>
      </c>
      <c r="H782" s="137"/>
      <c r="I782" s="137"/>
      <c r="J782" s="137"/>
    </row>
    <row r="783" spans="4:10">
      <c r="D783" s="47" t="s">
        <v>189</v>
      </c>
      <c r="E783" s="47" t="s">
        <v>921</v>
      </c>
      <c r="F783" s="47">
        <v>4</v>
      </c>
      <c r="G783" s="47">
        <v>40.700000000000003</v>
      </c>
      <c r="H783" s="137"/>
      <c r="I783" s="137"/>
      <c r="J783" s="137"/>
    </row>
    <row r="784" spans="4:10">
      <c r="D784" s="47" t="s">
        <v>189</v>
      </c>
      <c r="E784" s="47" t="s">
        <v>922</v>
      </c>
      <c r="F784" s="47">
        <v>10</v>
      </c>
      <c r="G784" s="47">
        <v>3.75</v>
      </c>
      <c r="H784" s="137"/>
      <c r="I784" s="137"/>
      <c r="J784" s="137"/>
    </row>
    <row r="785" spans="4:10">
      <c r="D785" s="47" t="s">
        <v>95</v>
      </c>
      <c r="E785" s="47" t="s">
        <v>923</v>
      </c>
      <c r="F785" s="47">
        <v>6</v>
      </c>
      <c r="G785" s="47">
        <v>8.61</v>
      </c>
      <c r="H785" s="137"/>
      <c r="I785" s="137"/>
      <c r="J785" s="137"/>
    </row>
    <row r="786" spans="4:10">
      <c r="D786" s="47" t="s">
        <v>183</v>
      </c>
      <c r="E786" s="47" t="s">
        <v>924</v>
      </c>
      <c r="F786" s="47">
        <v>7</v>
      </c>
      <c r="G786" s="47">
        <v>51.54</v>
      </c>
      <c r="H786" s="137"/>
      <c r="I786" s="137"/>
      <c r="J786" s="137"/>
    </row>
    <row r="787" spans="4:10">
      <c r="D787" s="47" t="s">
        <v>183</v>
      </c>
      <c r="E787" s="47" t="s">
        <v>925</v>
      </c>
      <c r="F787" s="47">
        <v>3</v>
      </c>
      <c r="G787" s="47">
        <v>9.84</v>
      </c>
      <c r="H787" s="137"/>
      <c r="I787" s="137"/>
      <c r="J787" s="137"/>
    </row>
    <row r="788" spans="4:10">
      <c r="D788" s="47" t="s">
        <v>183</v>
      </c>
      <c r="E788" s="47" t="s">
        <v>926</v>
      </c>
      <c r="F788" s="47">
        <v>8</v>
      </c>
      <c r="G788" s="47">
        <v>16.190000000000001</v>
      </c>
      <c r="H788" s="137"/>
      <c r="I788" s="137"/>
      <c r="J788" s="137"/>
    </row>
    <row r="789" spans="4:10">
      <c r="D789" s="47" t="s">
        <v>183</v>
      </c>
      <c r="E789" s="47" t="s">
        <v>927</v>
      </c>
      <c r="F789" s="47">
        <v>10</v>
      </c>
      <c r="G789" s="47">
        <v>65.290000000000006</v>
      </c>
      <c r="H789" s="137"/>
      <c r="I789" s="137"/>
      <c r="J789" s="137"/>
    </row>
    <row r="790" spans="4:10">
      <c r="D790" s="47" t="s">
        <v>183</v>
      </c>
      <c r="E790" s="47" t="s">
        <v>928</v>
      </c>
      <c r="F790" s="47">
        <v>3</v>
      </c>
      <c r="G790" s="47">
        <v>43.39</v>
      </c>
      <c r="H790" s="137"/>
      <c r="I790" s="137"/>
      <c r="J790" s="137"/>
    </row>
    <row r="791" spans="4:10">
      <c r="D791" s="47" t="s">
        <v>183</v>
      </c>
      <c r="E791" s="47" t="s">
        <v>929</v>
      </c>
      <c r="F791" s="47">
        <v>5</v>
      </c>
      <c r="G791" s="47">
        <v>9.84</v>
      </c>
      <c r="H791" s="137"/>
      <c r="I791" s="137"/>
      <c r="J791" s="137"/>
    </row>
    <row r="792" spans="4:10">
      <c r="D792" s="47" t="s">
        <v>183</v>
      </c>
      <c r="E792" s="47" t="s">
        <v>930</v>
      </c>
      <c r="F792" s="47">
        <v>11</v>
      </c>
      <c r="G792" s="47">
        <v>23.07</v>
      </c>
      <c r="H792" s="137"/>
      <c r="I792" s="137"/>
      <c r="J792" s="137"/>
    </row>
    <row r="793" spans="4:10">
      <c r="D793" s="47" t="s">
        <v>183</v>
      </c>
      <c r="E793" s="47" t="s">
        <v>931</v>
      </c>
      <c r="F793" s="47">
        <v>10</v>
      </c>
      <c r="G793" s="47">
        <v>10.58</v>
      </c>
      <c r="H793" s="137"/>
      <c r="I793" s="137"/>
      <c r="J793" s="137"/>
    </row>
    <row r="794" spans="4:10">
      <c r="D794" s="47" t="s">
        <v>932</v>
      </c>
      <c r="E794" s="47" t="s">
        <v>933</v>
      </c>
      <c r="F794" s="47">
        <v>2</v>
      </c>
      <c r="G794" s="47">
        <v>9.59</v>
      </c>
      <c r="H794" s="137"/>
      <c r="I794" s="137"/>
      <c r="J794" s="137"/>
    </row>
    <row r="795" spans="4:10">
      <c r="D795" s="47" t="s">
        <v>932</v>
      </c>
      <c r="E795" s="47" t="s">
        <v>934</v>
      </c>
      <c r="F795" s="47">
        <v>7</v>
      </c>
      <c r="G795" s="47">
        <v>11.43</v>
      </c>
      <c r="H795" s="137"/>
      <c r="I795" s="137"/>
      <c r="J795" s="137"/>
    </row>
    <row r="796" spans="4:10">
      <c r="D796" s="47" t="s">
        <v>508</v>
      </c>
      <c r="E796" s="47" t="s">
        <v>935</v>
      </c>
      <c r="F796" s="47">
        <v>6</v>
      </c>
      <c r="G796" s="47">
        <v>28.57</v>
      </c>
      <c r="H796" s="137"/>
      <c r="I796" s="137"/>
      <c r="J796" s="137"/>
    </row>
    <row r="797" spans="4:10">
      <c r="D797" s="47" t="s">
        <v>508</v>
      </c>
      <c r="E797" s="47" t="s">
        <v>936</v>
      </c>
      <c r="F797" s="47">
        <v>8</v>
      </c>
      <c r="G797" s="47">
        <v>37.44</v>
      </c>
      <c r="H797" s="137"/>
      <c r="I797" s="137"/>
      <c r="J797" s="137"/>
    </row>
    <row r="798" spans="4:10">
      <c r="D798" s="47" t="s">
        <v>508</v>
      </c>
      <c r="E798" s="47" t="s">
        <v>937</v>
      </c>
      <c r="F798" s="47">
        <v>8</v>
      </c>
      <c r="G798" s="47">
        <v>13.46</v>
      </c>
      <c r="H798" s="137"/>
      <c r="I798" s="137"/>
      <c r="J798" s="137"/>
    </row>
    <row r="799" spans="4:10">
      <c r="D799" s="47" t="s">
        <v>93</v>
      </c>
      <c r="E799" s="47" t="s">
        <v>938</v>
      </c>
      <c r="F799" s="47">
        <v>10</v>
      </c>
      <c r="G799" s="47">
        <v>50.6</v>
      </c>
      <c r="H799" s="137"/>
      <c r="I799" s="137"/>
      <c r="J799" s="137"/>
    </row>
    <row r="800" spans="4:10">
      <c r="D800" s="47" t="s">
        <v>93</v>
      </c>
      <c r="E800" s="47" t="s">
        <v>939</v>
      </c>
      <c r="F800" s="47">
        <v>6</v>
      </c>
      <c r="G800" s="47">
        <v>50.6</v>
      </c>
      <c r="H800" s="137"/>
      <c r="I800" s="137"/>
      <c r="J800" s="137"/>
    </row>
    <row r="801" spans="4:10">
      <c r="D801" s="47" t="s">
        <v>93</v>
      </c>
      <c r="E801" s="47" t="s">
        <v>940</v>
      </c>
      <c r="F801" s="47">
        <v>10</v>
      </c>
      <c r="G801" s="47">
        <v>48.57</v>
      </c>
      <c r="H801" s="137"/>
      <c r="I801" s="137"/>
      <c r="J801" s="137"/>
    </row>
    <row r="802" spans="4:10">
      <c r="D802" s="47" t="s">
        <v>93</v>
      </c>
      <c r="E802" s="47" t="s">
        <v>941</v>
      </c>
      <c r="F802" s="47">
        <v>10</v>
      </c>
      <c r="G802" s="47">
        <v>48.57</v>
      </c>
      <c r="H802" s="137"/>
      <c r="I802" s="137"/>
      <c r="J802" s="137"/>
    </row>
    <row r="803" spans="4:10">
      <c r="D803" s="47" t="s">
        <v>183</v>
      </c>
      <c r="E803" s="47" t="s">
        <v>942</v>
      </c>
      <c r="F803" s="47">
        <v>5</v>
      </c>
      <c r="G803" s="47">
        <v>11.64</v>
      </c>
      <c r="H803" s="137"/>
      <c r="I803" s="137"/>
      <c r="J803" s="137"/>
    </row>
    <row r="804" spans="4:10">
      <c r="D804" s="47" t="s">
        <v>183</v>
      </c>
      <c r="E804" s="47" t="s">
        <v>943</v>
      </c>
      <c r="F804" s="47">
        <v>6</v>
      </c>
      <c r="G804" s="47">
        <v>5.87</v>
      </c>
      <c r="H804" s="137"/>
      <c r="I804" s="137"/>
      <c r="J804" s="137"/>
    </row>
    <row r="805" spans="4:10">
      <c r="D805" s="47" t="s">
        <v>183</v>
      </c>
      <c r="E805" s="47" t="s">
        <v>944</v>
      </c>
      <c r="F805" s="47">
        <v>7</v>
      </c>
      <c r="G805" s="47">
        <v>3.7</v>
      </c>
      <c r="H805" s="137"/>
      <c r="I805" s="137"/>
      <c r="J805" s="137"/>
    </row>
    <row r="806" spans="4:10">
      <c r="D806" s="47" t="s">
        <v>183</v>
      </c>
      <c r="E806" s="47" t="s">
        <v>945</v>
      </c>
      <c r="F806" s="47">
        <v>8</v>
      </c>
      <c r="G806" s="47">
        <v>10.16</v>
      </c>
      <c r="H806" s="137"/>
      <c r="I806" s="137"/>
      <c r="J806" s="137"/>
    </row>
    <row r="807" spans="4:10">
      <c r="D807" s="47" t="s">
        <v>183</v>
      </c>
      <c r="E807" s="47" t="s">
        <v>946</v>
      </c>
      <c r="F807" s="47">
        <v>5</v>
      </c>
      <c r="G807" s="47">
        <v>10.9</v>
      </c>
      <c r="H807" s="137"/>
      <c r="I807" s="137"/>
      <c r="J807" s="137"/>
    </row>
    <row r="808" spans="4:10">
      <c r="D808" s="47" t="s">
        <v>183</v>
      </c>
      <c r="E808" s="47" t="s">
        <v>947</v>
      </c>
      <c r="F808" s="47">
        <v>7</v>
      </c>
      <c r="G808" s="47">
        <v>3.92</v>
      </c>
      <c r="H808" s="137"/>
      <c r="I808" s="137"/>
      <c r="J808" s="137"/>
    </row>
    <row r="809" spans="4:10">
      <c r="D809" s="47" t="s">
        <v>183</v>
      </c>
      <c r="E809" s="47" t="s">
        <v>948</v>
      </c>
      <c r="F809" s="47">
        <v>6</v>
      </c>
      <c r="G809" s="47">
        <v>6.77</v>
      </c>
      <c r="H809" s="137"/>
      <c r="I809" s="137"/>
      <c r="J809" s="137"/>
    </row>
    <row r="810" spans="4:10">
      <c r="D810" s="47" t="s">
        <v>183</v>
      </c>
      <c r="E810" s="47" t="s">
        <v>949</v>
      </c>
      <c r="F810" s="47">
        <v>10</v>
      </c>
      <c r="G810" s="47">
        <v>11.64</v>
      </c>
      <c r="H810" s="137"/>
      <c r="I810" s="137"/>
      <c r="J810" s="137"/>
    </row>
    <row r="811" spans="4:10">
      <c r="D811" s="47" t="s">
        <v>183</v>
      </c>
      <c r="E811" s="47" t="s">
        <v>950</v>
      </c>
      <c r="F811" s="47">
        <v>9</v>
      </c>
      <c r="G811" s="47">
        <v>6.76</v>
      </c>
      <c r="H811" s="137"/>
      <c r="I811" s="137"/>
      <c r="J811" s="137"/>
    </row>
    <row r="812" spans="4:10">
      <c r="D812" s="47" t="s">
        <v>183</v>
      </c>
      <c r="E812" s="47" t="s">
        <v>951</v>
      </c>
      <c r="F812" s="47">
        <v>8</v>
      </c>
      <c r="G812" s="47">
        <v>5.87</v>
      </c>
      <c r="H812" s="137"/>
      <c r="I812" s="137"/>
      <c r="J812" s="137"/>
    </row>
    <row r="813" spans="4:10">
      <c r="D813" s="47" t="s">
        <v>183</v>
      </c>
      <c r="E813" s="47" t="s">
        <v>952</v>
      </c>
      <c r="F813" s="47">
        <v>10</v>
      </c>
      <c r="G813" s="47">
        <v>3.92</v>
      </c>
      <c r="H813" s="137"/>
      <c r="I813" s="137"/>
      <c r="J813" s="137"/>
    </row>
    <row r="814" spans="4:10">
      <c r="D814" s="47" t="s">
        <v>183</v>
      </c>
      <c r="E814" s="47" t="s">
        <v>953</v>
      </c>
      <c r="F814" s="47">
        <v>3</v>
      </c>
      <c r="G814" s="47">
        <v>6.88</v>
      </c>
      <c r="H814" s="137"/>
      <c r="I814" s="137"/>
      <c r="J814" s="137"/>
    </row>
    <row r="815" spans="4:10">
      <c r="D815" s="47" t="s">
        <v>183</v>
      </c>
      <c r="E815" s="47" t="s">
        <v>954</v>
      </c>
      <c r="F815" s="47">
        <v>9</v>
      </c>
      <c r="G815" s="47">
        <v>11.32</v>
      </c>
      <c r="H815" s="137"/>
      <c r="I815" s="137"/>
      <c r="J815" s="137"/>
    </row>
    <row r="816" spans="4:10">
      <c r="D816" s="47" t="s">
        <v>183</v>
      </c>
      <c r="E816" s="47" t="s">
        <v>955</v>
      </c>
      <c r="F816" s="47">
        <v>6</v>
      </c>
      <c r="G816" s="47">
        <v>11.22</v>
      </c>
      <c r="H816" s="137"/>
      <c r="I816" s="137"/>
      <c r="J816" s="137"/>
    </row>
    <row r="817" spans="4:10">
      <c r="D817" s="47" t="s">
        <v>183</v>
      </c>
      <c r="E817" s="47" t="s">
        <v>956</v>
      </c>
      <c r="F817" s="47">
        <v>11</v>
      </c>
      <c r="G817" s="47">
        <v>6.98</v>
      </c>
      <c r="H817" s="137"/>
      <c r="I817" s="137"/>
      <c r="J817" s="137"/>
    </row>
    <row r="818" spans="4:10">
      <c r="D818" s="47" t="s">
        <v>183</v>
      </c>
      <c r="E818" s="47" t="s">
        <v>957</v>
      </c>
      <c r="F818" s="47">
        <v>11</v>
      </c>
      <c r="G818" s="47">
        <v>10.050000000000001</v>
      </c>
      <c r="H818" s="137"/>
      <c r="I818" s="137"/>
      <c r="J818" s="137"/>
    </row>
    <row r="819" spans="4:10">
      <c r="D819" s="47" t="s">
        <v>183</v>
      </c>
      <c r="E819" s="47" t="s">
        <v>958</v>
      </c>
      <c r="F819" s="47">
        <v>7</v>
      </c>
      <c r="G819" s="47">
        <v>9.84</v>
      </c>
      <c r="H819" s="137"/>
      <c r="I819" s="137"/>
      <c r="J819" s="137"/>
    </row>
    <row r="820" spans="4:10">
      <c r="D820" s="47" t="s">
        <v>183</v>
      </c>
      <c r="E820" s="47" t="s">
        <v>959</v>
      </c>
      <c r="F820" s="47">
        <v>8</v>
      </c>
      <c r="G820" s="47">
        <v>9.6300000000000008</v>
      </c>
      <c r="H820" s="137"/>
      <c r="I820" s="137"/>
      <c r="J820" s="137"/>
    </row>
    <row r="821" spans="4:10">
      <c r="D821" s="47" t="s">
        <v>183</v>
      </c>
      <c r="E821" s="47" t="s">
        <v>960</v>
      </c>
      <c r="F821" s="47">
        <v>3</v>
      </c>
      <c r="G821" s="47">
        <v>18.62</v>
      </c>
      <c r="H821" s="137"/>
      <c r="I821" s="137"/>
      <c r="J821" s="137"/>
    </row>
    <row r="822" spans="4:10">
      <c r="D822" s="47" t="s">
        <v>183</v>
      </c>
      <c r="E822" s="47" t="s">
        <v>961</v>
      </c>
      <c r="F822" s="47">
        <v>2</v>
      </c>
      <c r="G822" s="47">
        <v>9.6300000000000008</v>
      </c>
      <c r="H822" s="137"/>
      <c r="I822" s="137"/>
      <c r="J822" s="137"/>
    </row>
    <row r="823" spans="4:10">
      <c r="D823" s="47" t="s">
        <v>183</v>
      </c>
      <c r="E823" s="47" t="s">
        <v>962</v>
      </c>
      <c r="F823" s="47">
        <v>8</v>
      </c>
      <c r="G823" s="47">
        <v>24.87</v>
      </c>
      <c r="H823" s="137"/>
      <c r="I823" s="137"/>
      <c r="J823" s="137"/>
    </row>
    <row r="824" spans="4:10">
      <c r="D824" s="47" t="s">
        <v>183</v>
      </c>
      <c r="E824" s="47" t="s">
        <v>963</v>
      </c>
      <c r="F824" s="47">
        <v>2</v>
      </c>
      <c r="G824" s="47">
        <v>6.14</v>
      </c>
      <c r="H824" s="137"/>
      <c r="I824" s="137"/>
      <c r="J824" s="137"/>
    </row>
    <row r="825" spans="4:10">
      <c r="D825" s="47" t="s">
        <v>183</v>
      </c>
      <c r="E825" s="47" t="s">
        <v>964</v>
      </c>
      <c r="F825" s="47">
        <v>3</v>
      </c>
      <c r="G825" s="47">
        <v>19.05</v>
      </c>
      <c r="H825" s="137"/>
      <c r="I825" s="137"/>
      <c r="J825" s="137"/>
    </row>
    <row r="826" spans="4:10">
      <c r="D826" s="47" t="s">
        <v>183</v>
      </c>
      <c r="E826" s="47" t="s">
        <v>965</v>
      </c>
      <c r="F826" s="47">
        <v>6</v>
      </c>
      <c r="G826" s="47">
        <v>7.41</v>
      </c>
      <c r="H826" s="137"/>
      <c r="I826" s="137"/>
      <c r="J826" s="137"/>
    </row>
    <row r="827" spans="4:10">
      <c r="D827" s="47" t="s">
        <v>183</v>
      </c>
      <c r="E827" s="47" t="s">
        <v>966</v>
      </c>
      <c r="F827" s="47">
        <v>4</v>
      </c>
      <c r="G827" s="47">
        <v>7.62</v>
      </c>
      <c r="H827" s="137"/>
      <c r="I827" s="137"/>
      <c r="J827" s="137"/>
    </row>
    <row r="828" spans="4:10">
      <c r="D828" s="47" t="s">
        <v>183</v>
      </c>
      <c r="E828" s="47" t="s">
        <v>967</v>
      </c>
      <c r="F828" s="47">
        <v>6</v>
      </c>
      <c r="G828" s="47">
        <v>6.56</v>
      </c>
      <c r="H828" s="137"/>
      <c r="I828" s="137"/>
      <c r="J828" s="137"/>
    </row>
    <row r="829" spans="4:10">
      <c r="D829" s="47" t="s">
        <v>183</v>
      </c>
      <c r="E829" s="47" t="s">
        <v>968</v>
      </c>
      <c r="F829" s="47">
        <v>7</v>
      </c>
      <c r="G829" s="47">
        <v>8.36</v>
      </c>
      <c r="H829" s="137"/>
      <c r="I829" s="137"/>
      <c r="J829" s="137"/>
    </row>
    <row r="830" spans="4:10">
      <c r="D830" s="47" t="s">
        <v>183</v>
      </c>
      <c r="E830" s="47" t="s">
        <v>969</v>
      </c>
      <c r="F830" s="47">
        <v>6</v>
      </c>
      <c r="G830" s="47">
        <v>8.36</v>
      </c>
      <c r="H830" s="137"/>
      <c r="I830" s="137"/>
      <c r="J830" s="137"/>
    </row>
    <row r="831" spans="4:10">
      <c r="D831" s="47" t="s">
        <v>189</v>
      </c>
      <c r="E831" s="47" t="s">
        <v>970</v>
      </c>
      <c r="F831" s="47">
        <v>5</v>
      </c>
      <c r="G831" s="47">
        <v>55.67</v>
      </c>
      <c r="H831" s="137"/>
      <c r="I831" s="137"/>
      <c r="J831" s="137"/>
    </row>
    <row r="832" spans="4:10">
      <c r="D832" s="47" t="s">
        <v>95</v>
      </c>
      <c r="E832" s="47" t="s">
        <v>971</v>
      </c>
      <c r="F832" s="47">
        <v>4</v>
      </c>
      <c r="G832" s="47">
        <v>42.33</v>
      </c>
      <c r="H832" s="137"/>
      <c r="I832" s="137"/>
      <c r="J832" s="137"/>
    </row>
    <row r="833" spans="4:10">
      <c r="D833" s="47" t="s">
        <v>972</v>
      </c>
      <c r="E833" s="47" t="s">
        <v>973</v>
      </c>
      <c r="F833" s="47">
        <v>10</v>
      </c>
      <c r="G833" s="47">
        <v>19.93</v>
      </c>
      <c r="H833" s="137"/>
      <c r="I833" s="137"/>
      <c r="J833" s="137"/>
    </row>
    <row r="834" spans="4:10">
      <c r="D834" s="47" t="s">
        <v>974</v>
      </c>
      <c r="E834" s="47" t="s">
        <v>975</v>
      </c>
      <c r="F834" s="47">
        <v>9</v>
      </c>
      <c r="G834" s="47">
        <v>6.53</v>
      </c>
      <c r="H834" s="137"/>
      <c r="I834" s="137"/>
      <c r="J834" s="137"/>
    </row>
    <row r="835" spans="4:10">
      <c r="D835" s="47" t="s">
        <v>974</v>
      </c>
      <c r="E835" s="47" t="s">
        <v>976</v>
      </c>
      <c r="F835" s="47">
        <v>5</v>
      </c>
      <c r="G835" s="47">
        <v>8.57</v>
      </c>
      <c r="H835" s="137"/>
      <c r="I835" s="137"/>
      <c r="J835" s="137"/>
    </row>
    <row r="836" spans="4:10">
      <c r="D836" s="47" t="s">
        <v>974</v>
      </c>
      <c r="E836" s="47" t="s">
        <v>977</v>
      </c>
      <c r="F836" s="47">
        <v>5</v>
      </c>
      <c r="G836" s="47">
        <v>4.2300000000000004</v>
      </c>
      <c r="H836" s="137"/>
      <c r="I836" s="137"/>
      <c r="J836" s="137"/>
    </row>
    <row r="837" spans="4:10">
      <c r="D837" s="47" t="s">
        <v>974</v>
      </c>
      <c r="E837" s="47" t="s">
        <v>978</v>
      </c>
      <c r="F837" s="47">
        <v>8</v>
      </c>
      <c r="G837" s="47">
        <v>9.74</v>
      </c>
      <c r="H837" s="137"/>
      <c r="I837" s="137"/>
      <c r="J837" s="137"/>
    </row>
    <row r="838" spans="4:10">
      <c r="D838" s="47" t="s">
        <v>974</v>
      </c>
      <c r="E838" s="47" t="s">
        <v>979</v>
      </c>
      <c r="F838" s="47">
        <v>7</v>
      </c>
      <c r="G838" s="47">
        <v>3.39</v>
      </c>
      <c r="H838" s="137"/>
      <c r="I838" s="137"/>
      <c r="J838" s="137"/>
    </row>
    <row r="839" spans="4:10">
      <c r="D839" s="47" t="s">
        <v>974</v>
      </c>
      <c r="E839" s="47" t="s">
        <v>980</v>
      </c>
      <c r="F839" s="47">
        <v>5</v>
      </c>
      <c r="G839" s="47">
        <v>3.28</v>
      </c>
      <c r="H839" s="137"/>
      <c r="I839" s="137"/>
      <c r="J839" s="137"/>
    </row>
    <row r="840" spans="4:10">
      <c r="D840" s="47" t="s">
        <v>974</v>
      </c>
      <c r="E840" s="47" t="s">
        <v>981</v>
      </c>
      <c r="F840" s="47">
        <v>6</v>
      </c>
      <c r="G840" s="47">
        <v>14.5</v>
      </c>
      <c r="H840" s="137"/>
      <c r="I840" s="137"/>
      <c r="J840" s="137"/>
    </row>
    <row r="841" spans="4:10">
      <c r="D841" s="47" t="s">
        <v>974</v>
      </c>
      <c r="E841" s="47" t="s">
        <v>982</v>
      </c>
      <c r="F841" s="47">
        <v>11</v>
      </c>
      <c r="G841" s="47">
        <v>9.52</v>
      </c>
      <c r="H841" s="137"/>
      <c r="I841" s="137"/>
      <c r="J841" s="137"/>
    </row>
    <row r="842" spans="4:10">
      <c r="D842" s="47" t="s">
        <v>974</v>
      </c>
      <c r="E842" s="47" t="s">
        <v>983</v>
      </c>
      <c r="F842" s="47">
        <v>9</v>
      </c>
      <c r="G842" s="47">
        <v>18.87</v>
      </c>
      <c r="H842" s="137"/>
      <c r="I842" s="137"/>
      <c r="J842" s="137"/>
    </row>
    <row r="843" spans="4:10">
      <c r="D843" s="47" t="s">
        <v>974</v>
      </c>
      <c r="E843" s="47" t="s">
        <v>984</v>
      </c>
      <c r="F843" s="47">
        <v>7</v>
      </c>
      <c r="G843" s="47">
        <v>12.33</v>
      </c>
      <c r="H843" s="137"/>
      <c r="I843" s="137"/>
      <c r="J843" s="137"/>
    </row>
    <row r="844" spans="4:10">
      <c r="D844" s="47" t="s">
        <v>508</v>
      </c>
      <c r="E844" s="47" t="s">
        <v>985</v>
      </c>
      <c r="F844" s="47">
        <v>6</v>
      </c>
      <c r="G844" s="47">
        <v>2.4700000000000002</v>
      </c>
      <c r="H844" s="137"/>
      <c r="I844" s="137"/>
      <c r="J844" s="137"/>
    </row>
    <row r="845" spans="4:10">
      <c r="D845" s="47" t="s">
        <v>564</v>
      </c>
      <c r="E845" s="47" t="s">
        <v>986</v>
      </c>
      <c r="F845" s="47">
        <v>11</v>
      </c>
      <c r="G845" s="47">
        <v>9.32</v>
      </c>
      <c r="H845" s="137"/>
      <c r="I845" s="137"/>
      <c r="J845" s="137"/>
    </row>
    <row r="846" spans="4:10">
      <c r="D846" s="47" t="s">
        <v>972</v>
      </c>
      <c r="E846" s="47" t="s">
        <v>987</v>
      </c>
      <c r="F846" s="47">
        <v>2</v>
      </c>
      <c r="G846" s="47">
        <v>4.42</v>
      </c>
      <c r="H846" s="137"/>
      <c r="I846" s="137"/>
      <c r="J846" s="137"/>
    </row>
    <row r="847" spans="4:10">
      <c r="D847" s="47" t="s">
        <v>972</v>
      </c>
      <c r="E847" s="47" t="s">
        <v>988</v>
      </c>
      <c r="F847" s="47">
        <v>3</v>
      </c>
      <c r="G847" s="47">
        <v>2.4300000000000002</v>
      </c>
      <c r="H847" s="137"/>
      <c r="I847" s="137"/>
      <c r="J847" s="137"/>
    </row>
    <row r="848" spans="4:10">
      <c r="D848" s="47" t="s">
        <v>183</v>
      </c>
      <c r="E848" s="47" t="s">
        <v>989</v>
      </c>
      <c r="F848" s="47">
        <v>11</v>
      </c>
      <c r="G848" s="47">
        <v>29.74</v>
      </c>
      <c r="H848" s="137"/>
      <c r="I848" s="137"/>
      <c r="J848" s="137"/>
    </row>
    <row r="849" spans="4:10">
      <c r="D849" s="47" t="s">
        <v>183</v>
      </c>
      <c r="E849" s="47" t="s">
        <v>990</v>
      </c>
      <c r="F849" s="47">
        <v>4</v>
      </c>
      <c r="G849" s="47">
        <v>34.39</v>
      </c>
      <c r="H849" s="137"/>
      <c r="I849" s="137"/>
      <c r="J849" s="137"/>
    </row>
    <row r="850" spans="4:10">
      <c r="D850" s="47" t="s">
        <v>183</v>
      </c>
      <c r="E850" s="47" t="s">
        <v>991</v>
      </c>
      <c r="F850" s="47">
        <v>8</v>
      </c>
      <c r="G850" s="47">
        <v>51.75</v>
      </c>
      <c r="H850" s="137"/>
      <c r="I850" s="137"/>
      <c r="J850" s="137"/>
    </row>
    <row r="851" spans="4:10">
      <c r="D851" s="47" t="s">
        <v>183</v>
      </c>
      <c r="E851" s="47" t="s">
        <v>992</v>
      </c>
      <c r="F851" s="47">
        <v>11</v>
      </c>
      <c r="G851" s="47">
        <v>59.58</v>
      </c>
      <c r="H851" s="137"/>
      <c r="I851" s="137"/>
      <c r="J851" s="137"/>
    </row>
    <row r="852" spans="4:10">
      <c r="D852" s="47" t="s">
        <v>149</v>
      </c>
      <c r="E852" s="47" t="s">
        <v>993</v>
      </c>
      <c r="F852" s="47">
        <v>10</v>
      </c>
      <c r="G852" s="47">
        <v>111.62</v>
      </c>
      <c r="H852" s="137"/>
      <c r="I852" s="137"/>
      <c r="J852" s="137"/>
    </row>
    <row r="853" spans="4:10">
      <c r="D853" s="47" t="s">
        <v>149</v>
      </c>
      <c r="E853" s="47" t="s">
        <v>994</v>
      </c>
      <c r="F853" s="47">
        <v>10</v>
      </c>
      <c r="G853" s="47">
        <v>30.81</v>
      </c>
      <c r="H853" s="137"/>
      <c r="I853" s="137"/>
      <c r="J853" s="137"/>
    </row>
    <row r="854" spans="4:10">
      <c r="D854" s="47" t="s">
        <v>149</v>
      </c>
      <c r="E854" s="47" t="s">
        <v>995</v>
      </c>
      <c r="F854" s="47">
        <v>9</v>
      </c>
      <c r="G854" s="47">
        <v>44.64</v>
      </c>
      <c r="H854" s="137"/>
      <c r="I854" s="137"/>
      <c r="J854" s="137"/>
    </row>
    <row r="855" spans="4:10">
      <c r="D855" s="47" t="s">
        <v>149</v>
      </c>
      <c r="E855" s="47" t="s">
        <v>996</v>
      </c>
      <c r="F855" s="47">
        <v>6</v>
      </c>
      <c r="G855" s="47">
        <v>40.39</v>
      </c>
      <c r="H855" s="137"/>
      <c r="I855" s="137"/>
      <c r="J855" s="137"/>
    </row>
    <row r="856" spans="4:10">
      <c r="D856" s="47" t="s">
        <v>149</v>
      </c>
      <c r="E856" s="47" t="s">
        <v>997</v>
      </c>
      <c r="F856" s="47">
        <v>6</v>
      </c>
      <c r="G856" s="47">
        <v>31.89</v>
      </c>
      <c r="H856" s="137"/>
      <c r="I856" s="137"/>
      <c r="J856" s="137"/>
    </row>
    <row r="857" spans="4:10">
      <c r="D857" s="47" t="s">
        <v>183</v>
      </c>
      <c r="E857" s="47" t="s">
        <v>998</v>
      </c>
      <c r="F857" s="47">
        <v>10</v>
      </c>
      <c r="G857" s="47">
        <v>69.06</v>
      </c>
      <c r="H857" s="137"/>
      <c r="I857" s="137"/>
      <c r="J857" s="137"/>
    </row>
    <row r="858" spans="4:10">
      <c r="D858" s="47" t="s">
        <v>183</v>
      </c>
      <c r="E858" s="47" t="s">
        <v>999</v>
      </c>
      <c r="F858" s="47">
        <v>6</v>
      </c>
      <c r="G858" s="47">
        <v>49.6</v>
      </c>
      <c r="H858" s="137"/>
      <c r="I858" s="137"/>
      <c r="J858" s="137"/>
    </row>
    <row r="859" spans="4:10">
      <c r="D859" s="47" t="s">
        <v>183</v>
      </c>
      <c r="E859" s="47" t="s">
        <v>1000</v>
      </c>
      <c r="F859" s="47">
        <v>7</v>
      </c>
      <c r="G859" s="47">
        <v>85.85</v>
      </c>
      <c r="H859" s="137"/>
      <c r="I859" s="137"/>
      <c r="J859" s="137"/>
    </row>
    <row r="860" spans="4:10">
      <c r="D860" s="47" t="s">
        <v>183</v>
      </c>
      <c r="E860" s="47" t="s">
        <v>1001</v>
      </c>
      <c r="F860" s="47">
        <v>4</v>
      </c>
      <c r="G860" s="47">
        <v>72.739999999999995</v>
      </c>
      <c r="H860" s="137"/>
      <c r="I860" s="137"/>
      <c r="J860" s="137"/>
    </row>
    <row r="861" spans="4:10">
      <c r="D861" s="47" t="s">
        <v>183</v>
      </c>
      <c r="E861" s="47" t="s">
        <v>1002</v>
      </c>
      <c r="F861" s="47">
        <v>4</v>
      </c>
      <c r="G861" s="47">
        <v>64.75</v>
      </c>
      <c r="H861" s="137"/>
      <c r="I861" s="137"/>
      <c r="J861" s="137"/>
    </row>
    <row r="862" spans="4:10">
      <c r="D862" s="47" t="s">
        <v>183</v>
      </c>
      <c r="E862" s="47" t="s">
        <v>1003</v>
      </c>
      <c r="F862" s="47">
        <v>2</v>
      </c>
      <c r="G862" s="47">
        <v>68.42</v>
      </c>
      <c r="H862" s="137"/>
      <c r="I862" s="137"/>
      <c r="J862" s="137"/>
    </row>
    <row r="863" spans="4:10">
      <c r="D863" s="47" t="s">
        <v>183</v>
      </c>
      <c r="E863" s="47" t="s">
        <v>1004</v>
      </c>
      <c r="F863" s="47">
        <v>6</v>
      </c>
      <c r="G863" s="47">
        <v>290.05</v>
      </c>
      <c r="H863" s="137"/>
      <c r="I863" s="137"/>
      <c r="J863" s="137"/>
    </row>
    <row r="864" spans="4:10">
      <c r="D864" s="47" t="s">
        <v>183</v>
      </c>
      <c r="E864" s="47" t="s">
        <v>1005</v>
      </c>
      <c r="F864" s="47">
        <v>9</v>
      </c>
      <c r="G864" s="47">
        <v>318.06</v>
      </c>
      <c r="H864" s="137"/>
      <c r="I864" s="137"/>
      <c r="J864" s="137"/>
    </row>
    <row r="865" spans="4:10">
      <c r="D865" s="47" t="s">
        <v>183</v>
      </c>
      <c r="E865" s="47" t="s">
        <v>1006</v>
      </c>
      <c r="F865" s="47">
        <v>3</v>
      </c>
      <c r="G865" s="47">
        <v>287.68</v>
      </c>
      <c r="H865" s="137"/>
      <c r="I865" s="137"/>
      <c r="J865" s="137"/>
    </row>
    <row r="866" spans="4:10">
      <c r="D866" s="47" t="s">
        <v>183</v>
      </c>
      <c r="E866" s="47" t="s">
        <v>1007</v>
      </c>
      <c r="F866" s="47">
        <v>2</v>
      </c>
      <c r="G866" s="47">
        <v>228.2</v>
      </c>
      <c r="H866" s="137"/>
      <c r="I866" s="137"/>
      <c r="J866" s="137"/>
    </row>
    <row r="867" spans="4:10">
      <c r="D867" s="47" t="s">
        <v>183</v>
      </c>
      <c r="E867" s="47" t="s">
        <v>1008</v>
      </c>
      <c r="F867" s="47">
        <v>4</v>
      </c>
      <c r="G867" s="47">
        <v>119.05</v>
      </c>
      <c r="H867" s="137"/>
      <c r="I867" s="137"/>
      <c r="J867" s="137"/>
    </row>
    <row r="868" spans="4:10">
      <c r="D868" s="47" t="s">
        <v>183</v>
      </c>
      <c r="E868" s="47" t="s">
        <v>1009</v>
      </c>
      <c r="F868" s="47">
        <v>8</v>
      </c>
      <c r="G868" s="47">
        <v>80.39</v>
      </c>
      <c r="H868" s="137"/>
      <c r="I868" s="137"/>
      <c r="J868" s="137"/>
    </row>
    <row r="869" spans="4:10">
      <c r="D869" s="47" t="s">
        <v>183</v>
      </c>
      <c r="E869" s="47" t="s">
        <v>1010</v>
      </c>
      <c r="F869" s="47">
        <v>9</v>
      </c>
      <c r="G869" s="47">
        <v>296.3</v>
      </c>
      <c r="H869" s="137"/>
      <c r="I869" s="137"/>
      <c r="J869" s="137"/>
    </row>
    <row r="870" spans="4:10">
      <c r="D870" s="47" t="s">
        <v>932</v>
      </c>
      <c r="E870" s="47" t="s">
        <v>1011</v>
      </c>
      <c r="F870" s="47">
        <v>3</v>
      </c>
      <c r="G870" s="47">
        <v>120.53</v>
      </c>
      <c r="H870" s="137"/>
      <c r="I870" s="137"/>
      <c r="J870" s="137"/>
    </row>
    <row r="871" spans="4:10">
      <c r="D871" s="47" t="s">
        <v>932</v>
      </c>
      <c r="E871" s="47" t="s">
        <v>1012</v>
      </c>
      <c r="F871" s="47">
        <v>3</v>
      </c>
      <c r="G871" s="47">
        <v>100.58</v>
      </c>
      <c r="H871" s="137"/>
      <c r="I871" s="137"/>
      <c r="J871" s="137"/>
    </row>
    <row r="872" spans="4:10">
      <c r="D872" s="47" t="s">
        <v>183</v>
      </c>
      <c r="E872" s="47" t="s">
        <v>1013</v>
      </c>
      <c r="F872" s="47">
        <v>11</v>
      </c>
      <c r="G872" s="47">
        <v>288.11</v>
      </c>
      <c r="H872" s="137"/>
      <c r="I872" s="137"/>
      <c r="J872" s="137"/>
    </row>
    <row r="873" spans="4:10">
      <c r="D873" s="47" t="s">
        <v>183</v>
      </c>
      <c r="E873" s="47" t="s">
        <v>1014</v>
      </c>
      <c r="F873" s="47">
        <v>8</v>
      </c>
      <c r="G873" s="47">
        <v>209.43</v>
      </c>
      <c r="H873" s="137"/>
      <c r="I873" s="137"/>
      <c r="J873" s="137"/>
    </row>
    <row r="874" spans="4:10">
      <c r="D874" s="47" t="s">
        <v>183</v>
      </c>
      <c r="E874" s="47" t="s">
        <v>1015</v>
      </c>
      <c r="F874" s="47">
        <v>5</v>
      </c>
      <c r="G874" s="47">
        <v>177.45</v>
      </c>
      <c r="H874" s="137"/>
      <c r="I874" s="137"/>
      <c r="J874" s="137"/>
    </row>
    <row r="875" spans="4:10">
      <c r="D875" s="47" t="s">
        <v>183</v>
      </c>
      <c r="E875" s="47" t="s">
        <v>1016</v>
      </c>
      <c r="F875" s="47">
        <v>2</v>
      </c>
      <c r="G875" s="47">
        <v>113.11</v>
      </c>
      <c r="H875" s="137"/>
      <c r="I875" s="137"/>
      <c r="J875" s="137"/>
    </row>
    <row r="876" spans="4:10">
      <c r="D876" s="47" t="s">
        <v>183</v>
      </c>
      <c r="E876" s="47" t="s">
        <v>1017</v>
      </c>
      <c r="F876" s="47">
        <v>6</v>
      </c>
      <c r="G876" s="47">
        <v>88.47</v>
      </c>
      <c r="H876" s="137"/>
      <c r="I876" s="137"/>
      <c r="J876" s="137"/>
    </row>
    <row r="877" spans="4:10">
      <c r="D877" s="47" t="s">
        <v>183</v>
      </c>
      <c r="E877" s="47" t="s">
        <v>1018</v>
      </c>
      <c r="F877" s="47">
        <v>6</v>
      </c>
      <c r="G877" s="47">
        <v>117.23</v>
      </c>
      <c r="H877" s="137"/>
      <c r="I877" s="137"/>
      <c r="J877" s="137"/>
    </row>
    <row r="878" spans="4:10">
      <c r="D878" s="47" t="s">
        <v>183</v>
      </c>
      <c r="E878" s="47" t="s">
        <v>1019</v>
      </c>
      <c r="F878" s="47">
        <v>2</v>
      </c>
      <c r="G878" s="47">
        <v>93</v>
      </c>
      <c r="H878" s="137"/>
      <c r="I878" s="137"/>
      <c r="J878" s="137"/>
    </row>
    <row r="879" spans="4:10">
      <c r="D879" s="47" t="s">
        <v>183</v>
      </c>
      <c r="E879" s="47" t="s">
        <v>1020</v>
      </c>
      <c r="F879" s="47">
        <v>2</v>
      </c>
      <c r="G879" s="47">
        <v>93</v>
      </c>
      <c r="H879" s="137"/>
      <c r="I879" s="137"/>
      <c r="J879" s="137"/>
    </row>
    <row r="880" spans="4:10">
      <c r="D880" s="47" t="s">
        <v>183</v>
      </c>
      <c r="E880" s="47" t="s">
        <v>1021</v>
      </c>
      <c r="F880" s="47">
        <v>6</v>
      </c>
      <c r="G880" s="47">
        <v>57.65</v>
      </c>
      <c r="H880" s="137"/>
      <c r="I880" s="137"/>
      <c r="J880" s="137"/>
    </row>
    <row r="881" spans="4:10">
      <c r="D881" s="47" t="s">
        <v>183</v>
      </c>
      <c r="E881" s="47" t="s">
        <v>1022</v>
      </c>
      <c r="F881" s="47">
        <v>6</v>
      </c>
      <c r="G881" s="47">
        <v>41.61</v>
      </c>
      <c r="H881" s="137"/>
      <c r="I881" s="137"/>
      <c r="J881" s="137"/>
    </row>
    <row r="882" spans="4:10">
      <c r="D882" s="47" t="s">
        <v>183</v>
      </c>
      <c r="E882" s="47" t="s">
        <v>1023</v>
      </c>
      <c r="F882" s="47">
        <v>9</v>
      </c>
      <c r="G882" s="47">
        <v>42.56</v>
      </c>
      <c r="H882" s="137"/>
      <c r="I882" s="137"/>
      <c r="J882" s="137"/>
    </row>
    <row r="883" spans="4:10">
      <c r="D883" s="47" t="s">
        <v>183</v>
      </c>
      <c r="E883" s="47" t="s">
        <v>1024</v>
      </c>
      <c r="F883" s="47">
        <v>10</v>
      </c>
      <c r="G883" s="47">
        <v>355.56</v>
      </c>
      <c r="H883" s="137"/>
      <c r="I883" s="137"/>
      <c r="J883" s="137"/>
    </row>
    <row r="884" spans="4:10">
      <c r="D884" s="47" t="s">
        <v>240</v>
      </c>
      <c r="E884" s="47" t="s">
        <v>1025</v>
      </c>
      <c r="F884" s="47">
        <v>11</v>
      </c>
      <c r="G884" s="47">
        <v>12.6</v>
      </c>
      <c r="H884" s="137"/>
      <c r="I884" s="137"/>
      <c r="J884" s="137"/>
    </row>
    <row r="885" spans="4:10">
      <c r="D885" s="47" t="s">
        <v>234</v>
      </c>
      <c r="E885" s="47" t="s">
        <v>1026</v>
      </c>
      <c r="F885" s="47">
        <v>7</v>
      </c>
      <c r="G885" s="47">
        <v>19.829999999999998</v>
      </c>
      <c r="H885" s="137"/>
      <c r="I885" s="137"/>
      <c r="J885" s="137"/>
    </row>
    <row r="886" spans="4:10">
      <c r="D886" s="47" t="s">
        <v>234</v>
      </c>
      <c r="E886" s="47" t="s">
        <v>1027</v>
      </c>
      <c r="F886" s="47">
        <v>10</v>
      </c>
      <c r="G886" s="47">
        <v>7.68</v>
      </c>
      <c r="H886" s="137"/>
      <c r="I886" s="137"/>
      <c r="J886" s="137"/>
    </row>
    <row r="887" spans="4:10">
      <c r="D887" s="47" t="s">
        <v>234</v>
      </c>
      <c r="E887" s="47" t="s">
        <v>1028</v>
      </c>
      <c r="F887" s="47">
        <v>11</v>
      </c>
      <c r="G887" s="47">
        <v>5.76</v>
      </c>
      <c r="H887" s="137"/>
      <c r="I887" s="137"/>
      <c r="J887" s="137"/>
    </row>
    <row r="888" spans="4:10">
      <c r="D888" s="47" t="s">
        <v>91</v>
      </c>
      <c r="E888" s="47" t="s">
        <v>1029</v>
      </c>
      <c r="F888" s="47">
        <v>2</v>
      </c>
      <c r="G888" s="47">
        <v>4.8899999999999997</v>
      </c>
      <c r="H888" s="137"/>
      <c r="I888" s="137"/>
      <c r="J888" s="137"/>
    </row>
    <row r="889" spans="4:10">
      <c r="D889" s="47" t="s">
        <v>91</v>
      </c>
      <c r="E889" s="47" t="s">
        <v>1030</v>
      </c>
      <c r="F889" s="47">
        <v>6</v>
      </c>
      <c r="G889" s="47">
        <v>4.3499999999999996</v>
      </c>
      <c r="H889" s="137"/>
      <c r="I889" s="137"/>
      <c r="J889" s="137"/>
    </row>
    <row r="890" spans="4:10">
      <c r="D890" s="47" t="s">
        <v>91</v>
      </c>
      <c r="E890" s="47" t="s">
        <v>1031</v>
      </c>
      <c r="F890" s="47">
        <v>10</v>
      </c>
      <c r="G890" s="47">
        <v>4.3499999999999996</v>
      </c>
      <c r="H890" s="137"/>
      <c r="I890" s="137"/>
      <c r="J890" s="137"/>
    </row>
    <row r="891" spans="4:10">
      <c r="D891" s="47" t="s">
        <v>91</v>
      </c>
      <c r="E891" s="47" t="s">
        <v>1032</v>
      </c>
      <c r="F891" s="47">
        <v>2</v>
      </c>
      <c r="G891" s="47">
        <v>12.28</v>
      </c>
      <c r="H891" s="137"/>
      <c r="I891" s="137"/>
      <c r="J891" s="137"/>
    </row>
    <row r="892" spans="4:10">
      <c r="D892" s="47" t="s">
        <v>91</v>
      </c>
      <c r="E892" s="47" t="s">
        <v>1033</v>
      </c>
      <c r="F892" s="47">
        <v>11</v>
      </c>
      <c r="G892" s="47">
        <v>12.54</v>
      </c>
      <c r="H892" s="137"/>
      <c r="I892" s="137"/>
      <c r="J892" s="137"/>
    </row>
    <row r="893" spans="4:10">
      <c r="D893" s="47" t="s">
        <v>91</v>
      </c>
      <c r="E893" s="47" t="s">
        <v>1034</v>
      </c>
      <c r="F893" s="47">
        <v>6</v>
      </c>
      <c r="G893" s="47">
        <v>12.54</v>
      </c>
      <c r="H893" s="137"/>
      <c r="I893" s="137"/>
      <c r="J893" s="137"/>
    </row>
    <row r="894" spans="4:10">
      <c r="D894" s="47" t="s">
        <v>91</v>
      </c>
      <c r="E894" s="47" t="s">
        <v>1035</v>
      </c>
      <c r="F894" s="47">
        <v>11</v>
      </c>
      <c r="G894" s="47">
        <v>12.54</v>
      </c>
      <c r="H894" s="137"/>
      <c r="I894" s="137"/>
      <c r="J894" s="137"/>
    </row>
    <row r="895" spans="4:10">
      <c r="D895" s="47" t="s">
        <v>91</v>
      </c>
      <c r="E895" s="47" t="s">
        <v>1036</v>
      </c>
      <c r="F895" s="47">
        <v>4</v>
      </c>
      <c r="G895" s="47">
        <v>5.76</v>
      </c>
      <c r="H895" s="137"/>
      <c r="I895" s="137"/>
      <c r="J895" s="137"/>
    </row>
    <row r="896" spans="4:10">
      <c r="D896" s="47" t="s">
        <v>91</v>
      </c>
      <c r="E896" s="47" t="s">
        <v>1037</v>
      </c>
      <c r="F896" s="47">
        <v>3</v>
      </c>
      <c r="G896" s="47">
        <v>3.45</v>
      </c>
      <c r="H896" s="137"/>
      <c r="I896" s="137"/>
      <c r="J896" s="137"/>
    </row>
    <row r="897" spans="4:10">
      <c r="D897" s="47" t="s">
        <v>240</v>
      </c>
      <c r="E897" s="47" t="s">
        <v>1038</v>
      </c>
      <c r="F897" s="47">
        <v>7</v>
      </c>
      <c r="G897" s="47">
        <v>6.78</v>
      </c>
      <c r="H897" s="137"/>
      <c r="I897" s="137"/>
      <c r="J897" s="137"/>
    </row>
    <row r="898" spans="4:10">
      <c r="D898" s="47" t="s">
        <v>240</v>
      </c>
      <c r="E898" s="47" t="s">
        <v>1039</v>
      </c>
      <c r="F898" s="47">
        <v>9</v>
      </c>
      <c r="G898" s="47">
        <v>40.79</v>
      </c>
      <c r="H898" s="137"/>
      <c r="I898" s="137"/>
      <c r="J898" s="137"/>
    </row>
    <row r="899" spans="4:10">
      <c r="D899" s="47" t="s">
        <v>240</v>
      </c>
      <c r="E899" s="47" t="s">
        <v>1040</v>
      </c>
      <c r="F899" s="47">
        <v>7</v>
      </c>
      <c r="G899" s="47">
        <v>11.2</v>
      </c>
      <c r="H899" s="137"/>
      <c r="I899" s="137"/>
      <c r="J899" s="137"/>
    </row>
    <row r="900" spans="4:10">
      <c r="D900" s="47" t="s">
        <v>240</v>
      </c>
      <c r="E900" s="47" t="s">
        <v>1041</v>
      </c>
      <c r="F900" s="47">
        <v>10</v>
      </c>
      <c r="G900" s="47">
        <v>12.6</v>
      </c>
      <c r="H900" s="137"/>
      <c r="I900" s="137"/>
      <c r="J900" s="137"/>
    </row>
    <row r="901" spans="4:10">
      <c r="D901" s="47" t="s">
        <v>240</v>
      </c>
      <c r="E901" s="47" t="s">
        <v>1042</v>
      </c>
      <c r="F901" s="47">
        <v>8</v>
      </c>
      <c r="G901" s="47">
        <v>30.24</v>
      </c>
      <c r="H901" s="137"/>
      <c r="I901" s="137"/>
      <c r="J901" s="137"/>
    </row>
    <row r="902" spans="4:10">
      <c r="D902" s="47" t="s">
        <v>240</v>
      </c>
      <c r="E902" s="47" t="s">
        <v>1043</v>
      </c>
      <c r="F902" s="47">
        <v>6</v>
      </c>
      <c r="G902" s="47">
        <v>9.5399999999999991</v>
      </c>
      <c r="H902" s="137"/>
      <c r="I902" s="137"/>
      <c r="J902" s="137"/>
    </row>
    <row r="903" spans="4:10">
      <c r="D903" s="47" t="s">
        <v>912</v>
      </c>
      <c r="E903" s="47" t="s">
        <v>1044</v>
      </c>
      <c r="F903" s="47">
        <v>11</v>
      </c>
      <c r="G903" s="47">
        <v>24.92</v>
      </c>
      <c r="H903" s="137"/>
      <c r="I903" s="137"/>
      <c r="J903" s="137"/>
    </row>
    <row r="904" spans="4:10">
      <c r="D904" s="47" t="s">
        <v>912</v>
      </c>
      <c r="E904" s="47" t="s">
        <v>1045</v>
      </c>
      <c r="F904" s="47">
        <v>7</v>
      </c>
      <c r="G904" s="47">
        <v>17.2</v>
      </c>
      <c r="H904" s="137"/>
      <c r="I904" s="137"/>
      <c r="J904" s="137"/>
    </row>
    <row r="905" spans="4:10">
      <c r="D905" s="47" t="s">
        <v>912</v>
      </c>
      <c r="E905" s="47" t="s">
        <v>1046</v>
      </c>
      <c r="F905" s="47">
        <v>3</v>
      </c>
      <c r="G905" s="47">
        <v>5.31</v>
      </c>
      <c r="H905" s="137"/>
      <c r="I905" s="137"/>
      <c r="J905" s="137"/>
    </row>
    <row r="906" spans="4:10">
      <c r="D906" s="47" t="s">
        <v>495</v>
      </c>
      <c r="E906" s="47" t="s">
        <v>1047</v>
      </c>
      <c r="F906" s="47">
        <v>6</v>
      </c>
      <c r="G906" s="47">
        <v>4.22</v>
      </c>
      <c r="H906" s="137"/>
      <c r="I906" s="137"/>
      <c r="J906" s="137"/>
    </row>
    <row r="907" spans="4:10">
      <c r="D907" s="47" t="s">
        <v>495</v>
      </c>
      <c r="E907" s="47" t="s">
        <v>1048</v>
      </c>
      <c r="F907" s="47">
        <v>5</v>
      </c>
      <c r="G907" s="47">
        <v>3.97</v>
      </c>
      <c r="H907" s="137"/>
      <c r="I907" s="137"/>
      <c r="J907" s="137"/>
    </row>
    <row r="908" spans="4:10">
      <c r="D908" s="47" t="s">
        <v>495</v>
      </c>
      <c r="E908" s="47" t="s">
        <v>1049</v>
      </c>
      <c r="F908" s="47">
        <v>11</v>
      </c>
      <c r="G908" s="47">
        <v>24.74</v>
      </c>
      <c r="H908" s="137"/>
      <c r="I908" s="137"/>
      <c r="J908" s="137"/>
    </row>
    <row r="909" spans="4:10">
      <c r="D909" s="47" t="s">
        <v>493</v>
      </c>
      <c r="E909" s="47" t="s">
        <v>1050</v>
      </c>
      <c r="F909" s="47">
        <v>5</v>
      </c>
      <c r="G909" s="47">
        <v>34.76</v>
      </c>
      <c r="H909" s="137"/>
      <c r="I909" s="137"/>
      <c r="J909" s="137"/>
    </row>
    <row r="910" spans="4:10">
      <c r="D910" s="47" t="s">
        <v>493</v>
      </c>
      <c r="E910" s="47" t="s">
        <v>1051</v>
      </c>
      <c r="F910" s="47">
        <v>8</v>
      </c>
      <c r="G910" s="47">
        <v>33.659999999999997</v>
      </c>
      <c r="H910" s="137"/>
      <c r="I910" s="137"/>
      <c r="J910" s="137"/>
    </row>
    <row r="911" spans="4:10">
      <c r="D911" s="47" t="s">
        <v>718</v>
      </c>
      <c r="E911" s="47" t="s">
        <v>1052</v>
      </c>
      <c r="F911" s="47">
        <v>7</v>
      </c>
      <c r="G911" s="47">
        <v>27.67</v>
      </c>
      <c r="H911" s="137"/>
      <c r="I911" s="137"/>
      <c r="J911" s="137"/>
    </row>
    <row r="912" spans="4:10">
      <c r="D912" s="47" t="s">
        <v>493</v>
      </c>
      <c r="E912" s="47" t="s">
        <v>1053</v>
      </c>
      <c r="F912" s="47">
        <v>9</v>
      </c>
      <c r="G912" s="47">
        <v>7.56</v>
      </c>
      <c r="H912" s="137"/>
      <c r="I912" s="137"/>
      <c r="J912" s="137"/>
    </row>
    <row r="913" spans="4:10">
      <c r="D913" s="47" t="s">
        <v>718</v>
      </c>
      <c r="E913" s="47" t="s">
        <v>1054</v>
      </c>
      <c r="F913" s="47">
        <v>10</v>
      </c>
      <c r="G913" s="47">
        <v>19.68</v>
      </c>
      <c r="H913" s="137"/>
      <c r="I913" s="137"/>
      <c r="J913" s="137"/>
    </row>
    <row r="914" spans="4:10">
      <c r="D914" s="47" t="s">
        <v>1055</v>
      </c>
      <c r="E914" s="47" t="s">
        <v>1056</v>
      </c>
      <c r="F914" s="47">
        <v>3</v>
      </c>
      <c r="G914" s="47">
        <v>54.67</v>
      </c>
      <c r="H914" s="137"/>
      <c r="I914" s="137"/>
      <c r="J914" s="137"/>
    </row>
    <row r="915" spans="4:10">
      <c r="D915" s="47" t="s">
        <v>1055</v>
      </c>
      <c r="E915" s="47" t="s">
        <v>1057</v>
      </c>
      <c r="F915" s="47">
        <v>9</v>
      </c>
      <c r="G915" s="47">
        <v>39.75</v>
      </c>
      <c r="H915" s="137"/>
      <c r="I915" s="137"/>
      <c r="J915" s="137"/>
    </row>
    <row r="916" spans="4:10">
      <c r="D916" s="47" t="s">
        <v>1055</v>
      </c>
      <c r="E916" s="47" t="s">
        <v>1058</v>
      </c>
      <c r="F916" s="47">
        <v>7</v>
      </c>
      <c r="G916" s="47">
        <v>29.8</v>
      </c>
      <c r="H916" s="137"/>
      <c r="I916" s="137"/>
      <c r="J916" s="137"/>
    </row>
    <row r="917" spans="4:10">
      <c r="D917" s="47" t="s">
        <v>183</v>
      </c>
      <c r="E917" s="47" t="s">
        <v>1059</v>
      </c>
      <c r="F917" s="47">
        <v>3</v>
      </c>
      <c r="G917" s="47">
        <v>43.69</v>
      </c>
      <c r="H917" s="137"/>
      <c r="I917" s="137"/>
      <c r="J917" s="137"/>
    </row>
    <row r="918" spans="4:10">
      <c r="D918" s="47" t="s">
        <v>1055</v>
      </c>
      <c r="E918" s="47" t="s">
        <v>1060</v>
      </c>
      <c r="F918" s="47">
        <v>4</v>
      </c>
      <c r="G918" s="47">
        <v>43.69</v>
      </c>
      <c r="H918" s="137"/>
      <c r="I918" s="137"/>
      <c r="J918" s="137"/>
    </row>
    <row r="919" spans="4:10">
      <c r="D919" s="47" t="s">
        <v>1061</v>
      </c>
      <c r="E919" s="47" t="s">
        <v>1062</v>
      </c>
      <c r="F919" s="47">
        <v>6</v>
      </c>
      <c r="G919" s="47">
        <v>46.56</v>
      </c>
      <c r="H919" s="137"/>
      <c r="I919" s="137"/>
      <c r="J919" s="137"/>
    </row>
    <row r="920" spans="4:10">
      <c r="D920" s="47" t="s">
        <v>1061</v>
      </c>
      <c r="E920" s="47" t="s">
        <v>1063</v>
      </c>
      <c r="F920" s="47">
        <v>10</v>
      </c>
      <c r="G920" s="47">
        <v>65.22</v>
      </c>
      <c r="H920" s="137"/>
      <c r="I920" s="137"/>
      <c r="J920" s="137"/>
    </row>
    <row r="921" spans="4:10">
      <c r="D921" s="47" t="s">
        <v>1061</v>
      </c>
      <c r="E921" s="47" t="s">
        <v>1064</v>
      </c>
      <c r="F921" s="47">
        <v>5</v>
      </c>
      <c r="G921" s="47">
        <v>37.270000000000003</v>
      </c>
      <c r="H921" s="137"/>
      <c r="I921" s="137"/>
      <c r="J921" s="137"/>
    </row>
    <row r="922" spans="4:10">
      <c r="D922" s="47" t="s">
        <v>1061</v>
      </c>
      <c r="E922" s="47" t="s">
        <v>1065</v>
      </c>
      <c r="F922" s="47">
        <v>11</v>
      </c>
      <c r="G922" s="47">
        <v>30.07</v>
      </c>
      <c r="H922" s="137"/>
      <c r="I922" s="137"/>
      <c r="J922" s="137"/>
    </row>
    <row r="923" spans="4:10">
      <c r="D923" s="47" t="s">
        <v>932</v>
      </c>
      <c r="E923" s="47" t="s">
        <v>1066</v>
      </c>
      <c r="F923" s="47">
        <v>10</v>
      </c>
      <c r="G923" s="47">
        <v>26.23</v>
      </c>
      <c r="H923" s="137"/>
      <c r="I923" s="137"/>
      <c r="J923" s="137"/>
    </row>
    <row r="924" spans="4:10">
      <c r="D924" s="47" t="s">
        <v>539</v>
      </c>
      <c r="E924" s="47" t="s">
        <v>1067</v>
      </c>
      <c r="F924" s="47">
        <v>6</v>
      </c>
      <c r="G924" s="47">
        <v>7.31</v>
      </c>
      <c r="H924" s="137"/>
      <c r="I924" s="137"/>
      <c r="J924" s="137"/>
    </row>
    <row r="925" spans="4:10">
      <c r="D925" s="47" t="s">
        <v>539</v>
      </c>
      <c r="E925" s="47" t="s">
        <v>1068</v>
      </c>
      <c r="F925" s="47">
        <v>2</v>
      </c>
      <c r="G925" s="47">
        <v>56.72</v>
      </c>
      <c r="H925" s="137"/>
      <c r="I925" s="137"/>
      <c r="J925" s="137"/>
    </row>
    <row r="926" spans="4:10">
      <c r="D926" s="47" t="s">
        <v>932</v>
      </c>
      <c r="E926" s="47" t="s">
        <v>1069</v>
      </c>
      <c r="F926" s="47">
        <v>3</v>
      </c>
      <c r="G926" s="47">
        <v>109.14</v>
      </c>
      <c r="H926" s="137"/>
      <c r="I926" s="137"/>
      <c r="J926" s="137"/>
    </row>
    <row r="927" spans="4:10">
      <c r="D927" s="47" t="s">
        <v>932</v>
      </c>
      <c r="E927" s="47" t="s">
        <v>1070</v>
      </c>
      <c r="F927" s="47">
        <v>9</v>
      </c>
      <c r="G927" s="47">
        <v>126.06</v>
      </c>
      <c r="H927" s="137"/>
      <c r="I927" s="137"/>
      <c r="J927" s="137"/>
    </row>
    <row r="928" spans="4:10">
      <c r="D928" s="47" t="s">
        <v>932</v>
      </c>
      <c r="E928" s="47" t="s">
        <v>1071</v>
      </c>
      <c r="F928" s="47">
        <v>11</v>
      </c>
      <c r="G928" s="47">
        <v>175.06</v>
      </c>
      <c r="H928" s="137"/>
      <c r="I928" s="137"/>
      <c r="J928" s="137"/>
    </row>
    <row r="929" spans="4:10">
      <c r="D929" s="47" t="s">
        <v>932</v>
      </c>
      <c r="E929" s="47" t="s">
        <v>1072</v>
      </c>
      <c r="F929" s="47">
        <v>4</v>
      </c>
      <c r="G929" s="47">
        <v>68.959999999999994</v>
      </c>
      <c r="H929" s="137"/>
      <c r="I929" s="137"/>
      <c r="J929" s="137"/>
    </row>
    <row r="930" spans="4:10">
      <c r="D930" s="47" t="s">
        <v>932</v>
      </c>
      <c r="E930" s="47" t="s">
        <v>1073</v>
      </c>
      <c r="F930" s="47">
        <v>6</v>
      </c>
      <c r="G930" s="47">
        <v>119.55</v>
      </c>
      <c r="H930" s="137"/>
      <c r="I930" s="137"/>
      <c r="J930" s="137"/>
    </row>
    <row r="931" spans="4:10">
      <c r="D931" s="47" t="s">
        <v>932</v>
      </c>
      <c r="E931" s="47" t="s">
        <v>1074</v>
      </c>
      <c r="F931" s="47">
        <v>10</v>
      </c>
      <c r="G931" s="47">
        <v>67.069999999999993</v>
      </c>
      <c r="H931" s="137"/>
      <c r="I931" s="137"/>
      <c r="J931" s="137"/>
    </row>
    <row r="932" spans="4:10">
      <c r="D932" s="47" t="s">
        <v>183</v>
      </c>
      <c r="E932" s="47" t="s">
        <v>1075</v>
      </c>
      <c r="F932" s="47">
        <v>8</v>
      </c>
      <c r="G932" s="47">
        <v>57.27</v>
      </c>
      <c r="H932" s="137"/>
      <c r="I932" s="137"/>
      <c r="J932" s="137"/>
    </row>
    <row r="933" spans="4:10">
      <c r="D933" s="47" t="s">
        <v>183</v>
      </c>
      <c r="E933" s="47" t="s">
        <v>1076</v>
      </c>
      <c r="F933" s="47">
        <v>6</v>
      </c>
      <c r="G933" s="47">
        <v>42.51</v>
      </c>
      <c r="H933" s="137"/>
      <c r="I933" s="137"/>
      <c r="J933" s="137"/>
    </row>
    <row r="934" spans="4:10">
      <c r="D934" s="47" t="s">
        <v>183</v>
      </c>
      <c r="E934" s="47" t="s">
        <v>1077</v>
      </c>
      <c r="F934" s="47">
        <v>5</v>
      </c>
      <c r="G934" s="47">
        <v>49.56</v>
      </c>
      <c r="H934" s="137"/>
      <c r="I934" s="137"/>
      <c r="J934" s="137"/>
    </row>
    <row r="935" spans="4:10">
      <c r="D935" s="47" t="s">
        <v>183</v>
      </c>
      <c r="E935" s="47" t="s">
        <v>1078</v>
      </c>
      <c r="F935" s="47">
        <v>11</v>
      </c>
      <c r="G935" s="47">
        <v>51.39</v>
      </c>
      <c r="H935" s="137"/>
      <c r="I935" s="137"/>
      <c r="J935" s="137"/>
    </row>
    <row r="936" spans="4:10">
      <c r="D936" s="47" t="s">
        <v>183</v>
      </c>
      <c r="E936" s="47" t="s">
        <v>1079</v>
      </c>
      <c r="F936" s="47">
        <v>9</v>
      </c>
      <c r="G936" s="47">
        <v>49.13</v>
      </c>
      <c r="H936" s="137"/>
      <c r="I936" s="137"/>
      <c r="J936" s="137"/>
    </row>
    <row r="937" spans="4:10">
      <c r="D937" s="47" t="s">
        <v>183</v>
      </c>
      <c r="E937" s="47" t="s">
        <v>1080</v>
      </c>
      <c r="F937" s="47">
        <v>2</v>
      </c>
      <c r="G937" s="47">
        <v>61.85</v>
      </c>
      <c r="H937" s="137"/>
      <c r="I937" s="137"/>
      <c r="J937" s="137"/>
    </row>
    <row r="938" spans="4:10">
      <c r="D938" s="47" t="s">
        <v>183</v>
      </c>
      <c r="E938" s="47" t="s">
        <v>1081</v>
      </c>
      <c r="F938" s="47">
        <v>11</v>
      </c>
      <c r="G938" s="47">
        <v>61.85</v>
      </c>
      <c r="H938" s="137"/>
      <c r="I938" s="137"/>
      <c r="J938" s="137"/>
    </row>
    <row r="939" spans="4:10">
      <c r="D939" s="47" t="s">
        <v>183</v>
      </c>
      <c r="E939" s="47" t="s">
        <v>1082</v>
      </c>
      <c r="F939" s="47">
        <v>8</v>
      </c>
      <c r="G939" s="47">
        <v>61.85</v>
      </c>
      <c r="H939" s="137"/>
      <c r="I939" s="137"/>
      <c r="J939" s="137"/>
    </row>
    <row r="940" spans="4:10">
      <c r="D940" s="47" t="s">
        <v>183</v>
      </c>
      <c r="E940" s="47" t="s">
        <v>1083</v>
      </c>
      <c r="F940" s="47">
        <v>10</v>
      </c>
      <c r="G940" s="47">
        <v>57.97</v>
      </c>
      <c r="H940" s="137"/>
      <c r="I940" s="137"/>
      <c r="J940" s="137"/>
    </row>
    <row r="941" spans="4:10">
      <c r="D941" s="47" t="s">
        <v>183</v>
      </c>
      <c r="E941" s="47" t="s">
        <v>1084</v>
      </c>
      <c r="F941" s="47">
        <v>10</v>
      </c>
      <c r="G941" s="47">
        <v>60.98</v>
      </c>
      <c r="H941" s="137"/>
      <c r="I941" s="137"/>
      <c r="J941" s="137"/>
    </row>
    <row r="942" spans="4:10">
      <c r="D942" s="47" t="s">
        <v>183</v>
      </c>
      <c r="E942" s="47" t="s">
        <v>1085</v>
      </c>
      <c r="F942" s="47">
        <v>11</v>
      </c>
      <c r="G942" s="47">
        <v>60.98</v>
      </c>
      <c r="H942" s="137"/>
      <c r="I942" s="137"/>
      <c r="J942" s="137"/>
    </row>
    <row r="943" spans="4:10">
      <c r="D943" s="47" t="s">
        <v>183</v>
      </c>
      <c r="E943" s="47" t="s">
        <v>1086</v>
      </c>
      <c r="F943" s="47">
        <v>8</v>
      </c>
      <c r="G943" s="47">
        <v>82.75</v>
      </c>
      <c r="H943" s="137"/>
      <c r="I943" s="137"/>
      <c r="J943" s="137"/>
    </row>
    <row r="944" spans="4:10">
      <c r="D944" s="47" t="s">
        <v>183</v>
      </c>
      <c r="E944" s="47" t="s">
        <v>1087</v>
      </c>
      <c r="F944" s="47">
        <v>7</v>
      </c>
      <c r="G944" s="47">
        <v>82.75</v>
      </c>
      <c r="H944" s="137"/>
      <c r="I944" s="137"/>
      <c r="J944" s="137"/>
    </row>
    <row r="945" spans="4:10">
      <c r="D945" s="47" t="s">
        <v>183</v>
      </c>
      <c r="E945" s="47" t="s">
        <v>1088</v>
      </c>
      <c r="F945" s="47">
        <v>10</v>
      </c>
      <c r="G945" s="47">
        <v>82.75</v>
      </c>
      <c r="H945" s="137"/>
      <c r="I945" s="137"/>
      <c r="J945" s="137"/>
    </row>
    <row r="946" spans="4:10">
      <c r="D946" s="47" t="s">
        <v>183</v>
      </c>
      <c r="E946" s="47" t="s">
        <v>1089</v>
      </c>
      <c r="F946" s="47">
        <v>5</v>
      </c>
      <c r="G946" s="47">
        <v>70.03</v>
      </c>
      <c r="H946" s="137"/>
      <c r="I946" s="137"/>
      <c r="J946" s="137"/>
    </row>
    <row r="947" spans="4:10">
      <c r="D947" s="47" t="s">
        <v>183</v>
      </c>
      <c r="E947" s="47" t="s">
        <v>1090</v>
      </c>
      <c r="F947" s="47">
        <v>3</v>
      </c>
      <c r="G947" s="47">
        <v>54.52</v>
      </c>
      <c r="H947" s="137"/>
      <c r="I947" s="137"/>
      <c r="J947" s="137"/>
    </row>
    <row r="948" spans="4:10">
      <c r="D948" s="47" t="s">
        <v>183</v>
      </c>
      <c r="E948" s="47" t="s">
        <v>1091</v>
      </c>
      <c r="F948" s="47">
        <v>2</v>
      </c>
      <c r="G948" s="47">
        <v>10.77</v>
      </c>
      <c r="H948" s="137"/>
      <c r="I948" s="137"/>
      <c r="J948" s="137"/>
    </row>
    <row r="949" spans="4:10">
      <c r="D949" s="47" t="s">
        <v>183</v>
      </c>
      <c r="E949" s="47" t="s">
        <v>1092</v>
      </c>
      <c r="F949" s="47">
        <v>8</v>
      </c>
      <c r="G949" s="47">
        <v>9.3699999999999992</v>
      </c>
      <c r="H949" s="137"/>
      <c r="I949" s="137"/>
      <c r="J949" s="137"/>
    </row>
    <row r="950" spans="4:10">
      <c r="D950" s="47" t="s">
        <v>183</v>
      </c>
      <c r="E950" s="47" t="s">
        <v>1093</v>
      </c>
      <c r="F950" s="47">
        <v>6</v>
      </c>
      <c r="G950" s="47">
        <v>9.3699999999999992</v>
      </c>
      <c r="H950" s="137"/>
      <c r="I950" s="137"/>
      <c r="J950" s="137"/>
    </row>
    <row r="951" spans="4:10">
      <c r="D951" s="47" t="s">
        <v>183</v>
      </c>
      <c r="E951" s="47" t="s">
        <v>1094</v>
      </c>
      <c r="F951" s="47">
        <v>4</v>
      </c>
      <c r="G951" s="47">
        <v>9.3699999999999992</v>
      </c>
      <c r="H951" s="137"/>
      <c r="I951" s="137"/>
      <c r="J951" s="137"/>
    </row>
    <row r="952" spans="4:10">
      <c r="D952" s="47" t="s">
        <v>183</v>
      </c>
      <c r="E952" s="47" t="s">
        <v>1095</v>
      </c>
      <c r="F952" s="47">
        <v>4</v>
      </c>
      <c r="G952" s="47">
        <v>9.3699999999999992</v>
      </c>
      <c r="H952" s="137"/>
      <c r="I952" s="137"/>
      <c r="J952" s="137"/>
    </row>
    <row r="953" spans="4:10">
      <c r="D953" s="47" t="s">
        <v>183</v>
      </c>
      <c r="E953" s="47" t="s">
        <v>1096</v>
      </c>
      <c r="F953" s="47">
        <v>7</v>
      </c>
      <c r="G953" s="47">
        <v>9.3699999999999992</v>
      </c>
      <c r="H953" s="137"/>
      <c r="I953" s="137"/>
      <c r="J953" s="137"/>
    </row>
    <row r="954" spans="4:10">
      <c r="D954" s="47" t="s">
        <v>183</v>
      </c>
      <c r="E954" s="47" t="s">
        <v>1097</v>
      </c>
      <c r="F954" s="47">
        <v>6</v>
      </c>
      <c r="G954" s="47">
        <v>9.3699999999999992</v>
      </c>
      <c r="H954" s="137"/>
      <c r="I954" s="137"/>
      <c r="J954" s="137"/>
    </row>
    <row r="955" spans="4:10">
      <c r="D955" s="47" t="s">
        <v>932</v>
      </c>
      <c r="E955" s="47" t="s">
        <v>1098</v>
      </c>
      <c r="F955" s="47">
        <v>3</v>
      </c>
      <c r="G955" s="47">
        <v>24.03</v>
      </c>
      <c r="H955" s="137"/>
      <c r="I955" s="137"/>
      <c r="J955" s="137"/>
    </row>
    <row r="956" spans="4:10">
      <c r="D956" s="47" t="s">
        <v>932</v>
      </c>
      <c r="E956" s="47" t="s">
        <v>1099</v>
      </c>
      <c r="F956" s="47">
        <v>4</v>
      </c>
      <c r="G956" s="47">
        <v>20.309999999999999</v>
      </c>
      <c r="H956" s="137"/>
      <c r="I956" s="137"/>
      <c r="J956" s="137"/>
    </row>
    <row r="957" spans="4:10">
      <c r="D957" s="47" t="s">
        <v>183</v>
      </c>
      <c r="E957" s="47" t="s">
        <v>1100</v>
      </c>
      <c r="F957" s="47">
        <v>10</v>
      </c>
      <c r="G957" s="47">
        <v>82.96</v>
      </c>
      <c r="H957" s="137"/>
      <c r="I957" s="137"/>
      <c r="J957" s="137"/>
    </row>
    <row r="958" spans="4:10">
      <c r="D958" s="47" t="s">
        <v>183</v>
      </c>
      <c r="E958" s="47" t="s">
        <v>1101</v>
      </c>
      <c r="F958" s="47">
        <v>7</v>
      </c>
      <c r="G958" s="47">
        <v>14.98</v>
      </c>
      <c r="H958" s="137"/>
      <c r="I958" s="137"/>
      <c r="J958" s="137"/>
    </row>
    <row r="959" spans="4:10">
      <c r="D959" s="47" t="s">
        <v>183</v>
      </c>
      <c r="E959" s="47" t="s">
        <v>1102</v>
      </c>
      <c r="F959" s="47">
        <v>6</v>
      </c>
      <c r="G959" s="47">
        <v>112.23</v>
      </c>
      <c r="H959" s="137"/>
      <c r="I959" s="137"/>
      <c r="J959" s="137"/>
    </row>
    <row r="960" spans="4:10">
      <c r="D960" s="47" t="s">
        <v>183</v>
      </c>
      <c r="E960" s="47" t="s">
        <v>1103</v>
      </c>
      <c r="F960" s="47">
        <v>10</v>
      </c>
      <c r="G960" s="47">
        <v>59.8</v>
      </c>
      <c r="H960" s="137"/>
      <c r="I960" s="137"/>
      <c r="J960" s="137"/>
    </row>
    <row r="961" spans="4:10">
      <c r="D961" s="47" t="s">
        <v>183</v>
      </c>
      <c r="E961" s="47" t="s">
        <v>1104</v>
      </c>
      <c r="F961" s="47">
        <v>9</v>
      </c>
      <c r="G961" s="47">
        <v>54.63</v>
      </c>
      <c r="H961" s="137"/>
      <c r="I961" s="137"/>
      <c r="J961" s="137"/>
    </row>
    <row r="962" spans="4:10">
      <c r="D962" s="47" t="s">
        <v>183</v>
      </c>
      <c r="E962" s="47" t="s">
        <v>1105</v>
      </c>
      <c r="F962" s="47">
        <v>3</v>
      </c>
      <c r="G962" s="47">
        <v>18.64</v>
      </c>
      <c r="H962" s="137"/>
      <c r="I962" s="137"/>
      <c r="J962" s="137"/>
    </row>
    <row r="963" spans="4:10">
      <c r="D963" s="47" t="s">
        <v>183</v>
      </c>
      <c r="E963" s="47" t="s">
        <v>1106</v>
      </c>
      <c r="F963" s="47">
        <v>5</v>
      </c>
      <c r="G963" s="47">
        <v>18.64</v>
      </c>
      <c r="H963" s="137"/>
      <c r="I963" s="137"/>
      <c r="J963" s="137"/>
    </row>
    <row r="964" spans="4:10">
      <c r="D964" s="47" t="s">
        <v>183</v>
      </c>
      <c r="E964" s="47" t="s">
        <v>1107</v>
      </c>
      <c r="F964" s="47">
        <v>8</v>
      </c>
      <c r="G964" s="47">
        <v>27.04</v>
      </c>
      <c r="H964" s="137"/>
      <c r="I964" s="137"/>
      <c r="J964" s="137"/>
    </row>
    <row r="965" spans="4:10">
      <c r="D965" s="47" t="s">
        <v>183</v>
      </c>
      <c r="E965" s="47" t="s">
        <v>1108</v>
      </c>
      <c r="F965" s="47">
        <v>10</v>
      </c>
      <c r="G965" s="47">
        <v>4.32</v>
      </c>
      <c r="H965" s="137"/>
      <c r="I965" s="137"/>
      <c r="J965" s="137"/>
    </row>
    <row r="966" spans="4:10">
      <c r="D966" s="47" t="s">
        <v>183</v>
      </c>
      <c r="E966" s="47" t="s">
        <v>1109</v>
      </c>
      <c r="F966" s="47">
        <v>4</v>
      </c>
      <c r="G966" s="47">
        <v>8.91</v>
      </c>
      <c r="H966" s="137"/>
      <c r="I966" s="137"/>
      <c r="J966" s="137"/>
    </row>
    <row r="967" spans="4:10">
      <c r="D967" s="47" t="s">
        <v>183</v>
      </c>
      <c r="E967" s="47" t="s">
        <v>1110</v>
      </c>
      <c r="F967" s="47">
        <v>7</v>
      </c>
      <c r="G967" s="47">
        <v>2.83</v>
      </c>
      <c r="H967" s="137"/>
      <c r="I967" s="137"/>
      <c r="J967" s="137"/>
    </row>
    <row r="968" spans="4:10">
      <c r="D968" s="47" t="s">
        <v>183</v>
      </c>
      <c r="E968" s="47" t="s">
        <v>1111</v>
      </c>
      <c r="F968" s="47">
        <v>9</v>
      </c>
      <c r="G968" s="47">
        <v>2.83</v>
      </c>
      <c r="H968" s="137"/>
      <c r="I968" s="137"/>
      <c r="J968" s="137"/>
    </row>
    <row r="969" spans="4:10">
      <c r="D969" s="47" t="s">
        <v>183</v>
      </c>
      <c r="E969" s="47" t="s">
        <v>1112</v>
      </c>
      <c r="F969" s="47">
        <v>7</v>
      </c>
      <c r="G969" s="47">
        <v>2.83</v>
      </c>
      <c r="H969" s="137"/>
      <c r="I969" s="137"/>
      <c r="J969" s="137"/>
    </row>
    <row r="970" spans="4:10">
      <c r="D970" s="47" t="s">
        <v>183</v>
      </c>
      <c r="E970" s="47" t="s">
        <v>1113</v>
      </c>
      <c r="F970" s="47">
        <v>7</v>
      </c>
      <c r="G970" s="47">
        <v>3.34</v>
      </c>
      <c r="H970" s="137"/>
      <c r="I970" s="137"/>
      <c r="J970" s="137"/>
    </row>
    <row r="971" spans="4:10">
      <c r="D971" s="47" t="s">
        <v>183</v>
      </c>
      <c r="E971" s="47" t="s">
        <v>1114</v>
      </c>
      <c r="F971" s="47">
        <v>3</v>
      </c>
      <c r="G971" s="47">
        <v>8.08</v>
      </c>
      <c r="H971" s="137"/>
      <c r="I971" s="137"/>
      <c r="J971" s="137"/>
    </row>
    <row r="972" spans="4:10">
      <c r="D972" s="47" t="s">
        <v>183</v>
      </c>
      <c r="E972" s="47" t="s">
        <v>1115</v>
      </c>
      <c r="F972" s="47">
        <v>4</v>
      </c>
      <c r="G972" s="47">
        <v>5.66</v>
      </c>
      <c r="H972" s="137"/>
      <c r="I972" s="137"/>
      <c r="J972" s="137"/>
    </row>
    <row r="973" spans="4:10">
      <c r="D973" s="47" t="s">
        <v>183</v>
      </c>
      <c r="E973" s="47" t="s">
        <v>1116</v>
      </c>
      <c r="F973" s="47">
        <v>3</v>
      </c>
      <c r="G973" s="47">
        <v>8.19</v>
      </c>
      <c r="H973" s="137"/>
      <c r="I973" s="137"/>
      <c r="J973" s="137"/>
    </row>
    <row r="974" spans="4:10">
      <c r="D974" s="47" t="s">
        <v>183</v>
      </c>
      <c r="E974" s="47" t="s">
        <v>1117</v>
      </c>
      <c r="F974" s="47">
        <v>4</v>
      </c>
      <c r="G974" s="47">
        <v>8.19</v>
      </c>
      <c r="H974" s="137"/>
      <c r="I974" s="137"/>
      <c r="J974" s="137"/>
    </row>
    <row r="975" spans="4:10">
      <c r="D975" s="47" t="s">
        <v>183</v>
      </c>
      <c r="E975" s="47" t="s">
        <v>1118</v>
      </c>
      <c r="F975" s="47">
        <v>2</v>
      </c>
      <c r="G975" s="47">
        <v>8.08</v>
      </c>
      <c r="H975" s="137"/>
      <c r="I975" s="137"/>
      <c r="J975" s="137"/>
    </row>
    <row r="976" spans="4:10">
      <c r="D976" s="47" t="s">
        <v>183</v>
      </c>
      <c r="E976" s="47" t="s">
        <v>1119</v>
      </c>
      <c r="F976" s="47">
        <v>11</v>
      </c>
      <c r="G976" s="47">
        <v>8.19</v>
      </c>
      <c r="H976" s="137"/>
      <c r="I976" s="137"/>
      <c r="J976" s="137"/>
    </row>
    <row r="977" spans="4:10">
      <c r="D977" s="47" t="s">
        <v>183</v>
      </c>
      <c r="E977" s="47" t="s">
        <v>1120</v>
      </c>
      <c r="F977" s="47">
        <v>8</v>
      </c>
      <c r="G977" s="47">
        <v>8.08</v>
      </c>
      <c r="H977" s="137"/>
      <c r="I977" s="137"/>
      <c r="J977" s="137"/>
    </row>
    <row r="978" spans="4:10">
      <c r="D978" s="47" t="s">
        <v>183</v>
      </c>
      <c r="E978" s="47" t="s">
        <v>1121</v>
      </c>
      <c r="F978" s="47">
        <v>9</v>
      </c>
      <c r="G978" s="47">
        <v>8.19</v>
      </c>
      <c r="H978" s="137"/>
      <c r="I978" s="137"/>
      <c r="J978" s="137"/>
    </row>
    <row r="979" spans="4:10">
      <c r="D979" s="47" t="s">
        <v>183</v>
      </c>
      <c r="E979" s="47" t="s">
        <v>1122</v>
      </c>
      <c r="F979" s="47">
        <v>10</v>
      </c>
      <c r="G979" s="47">
        <v>12.74</v>
      </c>
      <c r="H979" s="137"/>
      <c r="I979" s="137"/>
      <c r="J979" s="137"/>
    </row>
    <row r="980" spans="4:10">
      <c r="D980" s="47" t="s">
        <v>183</v>
      </c>
      <c r="E980" s="47" t="s">
        <v>1123</v>
      </c>
      <c r="F980" s="47">
        <v>4</v>
      </c>
      <c r="G980" s="47">
        <v>8.19</v>
      </c>
      <c r="H980" s="137"/>
      <c r="I980" s="137"/>
      <c r="J980" s="137"/>
    </row>
    <row r="981" spans="4:10">
      <c r="D981" s="47" t="s">
        <v>183</v>
      </c>
      <c r="E981" s="47" t="s">
        <v>1124</v>
      </c>
      <c r="F981" s="47">
        <v>2</v>
      </c>
      <c r="G981" s="47">
        <v>8.19</v>
      </c>
      <c r="H981" s="137"/>
      <c r="I981" s="137"/>
      <c r="J981" s="137"/>
    </row>
    <row r="982" spans="4:10">
      <c r="D982" s="47" t="s">
        <v>183</v>
      </c>
      <c r="E982" s="47" t="s">
        <v>1125</v>
      </c>
      <c r="F982" s="47">
        <v>5</v>
      </c>
      <c r="G982" s="47">
        <v>8.19</v>
      </c>
      <c r="H982" s="137"/>
      <c r="I982" s="137"/>
      <c r="J982" s="137"/>
    </row>
    <row r="983" spans="4:10">
      <c r="D983" s="47" t="s">
        <v>183</v>
      </c>
      <c r="E983" s="47" t="s">
        <v>1126</v>
      </c>
      <c r="F983" s="47">
        <v>6</v>
      </c>
      <c r="G983" s="47">
        <v>10.24</v>
      </c>
      <c r="H983" s="137"/>
      <c r="I983" s="137"/>
      <c r="J983" s="137"/>
    </row>
    <row r="984" spans="4:10">
      <c r="D984" s="47" t="s">
        <v>183</v>
      </c>
      <c r="E984" s="47" t="s">
        <v>1127</v>
      </c>
      <c r="F984" s="47">
        <v>11</v>
      </c>
      <c r="G984" s="47">
        <v>13.36</v>
      </c>
      <c r="H984" s="137"/>
      <c r="I984" s="137"/>
      <c r="J984" s="137"/>
    </row>
    <row r="985" spans="4:10">
      <c r="D985" s="47" t="s">
        <v>183</v>
      </c>
      <c r="E985" s="47" t="s">
        <v>1128</v>
      </c>
      <c r="F985" s="47">
        <v>2</v>
      </c>
      <c r="G985" s="47">
        <v>6.14</v>
      </c>
      <c r="H985" s="137"/>
      <c r="I985" s="137"/>
      <c r="J985" s="137"/>
    </row>
    <row r="986" spans="4:10">
      <c r="D986" s="47" t="s">
        <v>183</v>
      </c>
      <c r="E986" s="47" t="s">
        <v>1129</v>
      </c>
      <c r="F986" s="47">
        <v>9</v>
      </c>
      <c r="G986" s="47">
        <v>25</v>
      </c>
      <c r="H986" s="137"/>
      <c r="I986" s="137"/>
      <c r="J986" s="137"/>
    </row>
    <row r="987" spans="4:10">
      <c r="D987" s="47" t="s">
        <v>183</v>
      </c>
      <c r="E987" s="47" t="s">
        <v>1130</v>
      </c>
      <c r="F987" s="47">
        <v>5</v>
      </c>
      <c r="G987" s="47">
        <v>15.73</v>
      </c>
      <c r="H987" s="137"/>
      <c r="I987" s="137"/>
      <c r="J987" s="137"/>
    </row>
    <row r="988" spans="4:10">
      <c r="D988" s="47" t="s">
        <v>183</v>
      </c>
      <c r="E988" s="47" t="s">
        <v>1131</v>
      </c>
      <c r="F988" s="47">
        <v>6</v>
      </c>
      <c r="G988" s="47">
        <v>5.09</v>
      </c>
      <c r="H988" s="137"/>
      <c r="I988" s="137"/>
      <c r="J988" s="137"/>
    </row>
    <row r="989" spans="4:10">
      <c r="D989" s="47" t="s">
        <v>183</v>
      </c>
      <c r="E989" s="47" t="s">
        <v>1132</v>
      </c>
      <c r="F989" s="47">
        <v>8</v>
      </c>
      <c r="G989" s="47">
        <v>10.18</v>
      </c>
      <c r="H989" s="137"/>
      <c r="I989" s="137"/>
      <c r="J989" s="137"/>
    </row>
    <row r="990" spans="4:10">
      <c r="D990" s="47" t="s">
        <v>183</v>
      </c>
      <c r="E990" s="47" t="s">
        <v>1133</v>
      </c>
      <c r="F990" s="47">
        <v>5</v>
      </c>
      <c r="G990" s="47">
        <v>34.380000000000003</v>
      </c>
      <c r="H990" s="137"/>
      <c r="I990" s="137"/>
      <c r="J990" s="137"/>
    </row>
    <row r="991" spans="4:10">
      <c r="D991" s="47" t="s">
        <v>183</v>
      </c>
      <c r="E991" s="47" t="s">
        <v>1134</v>
      </c>
      <c r="F991" s="47">
        <v>5</v>
      </c>
      <c r="G991" s="47">
        <v>16.84</v>
      </c>
      <c r="H991" s="137"/>
      <c r="I991" s="137"/>
      <c r="J991" s="137"/>
    </row>
    <row r="992" spans="4:10">
      <c r="D992" s="47" t="s">
        <v>183</v>
      </c>
      <c r="E992" s="47" t="s">
        <v>1135</v>
      </c>
      <c r="F992" s="47">
        <v>9</v>
      </c>
      <c r="G992" s="47">
        <v>26.61</v>
      </c>
      <c r="H992" s="137"/>
      <c r="I992" s="137"/>
      <c r="J992" s="137"/>
    </row>
    <row r="993" spans="4:10">
      <c r="D993" s="47" t="s">
        <v>183</v>
      </c>
      <c r="E993" s="47" t="s">
        <v>1136</v>
      </c>
      <c r="F993" s="47">
        <v>9</v>
      </c>
      <c r="G993" s="47">
        <v>15.21</v>
      </c>
      <c r="H993" s="137"/>
      <c r="I993" s="137"/>
      <c r="J993" s="137"/>
    </row>
    <row r="994" spans="4:10">
      <c r="D994" s="47" t="s">
        <v>183</v>
      </c>
      <c r="E994" s="47" t="s">
        <v>1137</v>
      </c>
      <c r="F994" s="47">
        <v>3</v>
      </c>
      <c r="G994" s="47">
        <v>18.79</v>
      </c>
      <c r="H994" s="137"/>
      <c r="I994" s="137"/>
      <c r="J994" s="137"/>
    </row>
    <row r="995" spans="4:10">
      <c r="D995" s="47" t="s">
        <v>240</v>
      </c>
      <c r="E995" s="47" t="s">
        <v>1138</v>
      </c>
      <c r="F995" s="47">
        <v>2</v>
      </c>
      <c r="G995" s="47">
        <v>36.56</v>
      </c>
      <c r="H995" s="137"/>
      <c r="I995" s="137"/>
      <c r="J995" s="137"/>
    </row>
    <row r="996" spans="4:10">
      <c r="D996" s="47" t="s">
        <v>91</v>
      </c>
      <c r="E996" s="47" t="s">
        <v>1139</v>
      </c>
      <c r="F996" s="47">
        <v>2</v>
      </c>
      <c r="G996" s="47">
        <v>8.6300000000000008</v>
      </c>
      <c r="H996" s="137"/>
      <c r="I996" s="137"/>
      <c r="J996" s="137"/>
    </row>
    <row r="997" spans="4:10">
      <c r="D997" s="47" t="s">
        <v>1140</v>
      </c>
      <c r="E997" s="47" t="s">
        <v>1141</v>
      </c>
      <c r="F997" s="47">
        <v>6</v>
      </c>
      <c r="G997" s="47">
        <v>26.48</v>
      </c>
      <c r="H997" s="137"/>
      <c r="I997" s="137"/>
      <c r="J997" s="137"/>
    </row>
    <row r="998" spans="4:10">
      <c r="D998" s="47" t="s">
        <v>234</v>
      </c>
      <c r="E998" s="47" t="s">
        <v>1142</v>
      </c>
      <c r="F998" s="47">
        <v>5</v>
      </c>
      <c r="G998" s="47">
        <v>13.04</v>
      </c>
      <c r="H998" s="137"/>
      <c r="I998" s="137"/>
      <c r="J998" s="137"/>
    </row>
    <row r="999" spans="4:10">
      <c r="D999" s="47" t="s">
        <v>91</v>
      </c>
      <c r="E999" s="47" t="s">
        <v>1143</v>
      </c>
      <c r="F999" s="47">
        <v>7</v>
      </c>
      <c r="G999" s="47">
        <v>40.909999999999997</v>
      </c>
      <c r="H999" s="137"/>
      <c r="I999" s="137"/>
      <c r="J999" s="137"/>
    </row>
    <row r="1000" spans="4:10">
      <c r="D1000" s="47" t="s">
        <v>1144</v>
      </c>
      <c r="E1000" s="47" t="s">
        <v>1145</v>
      </c>
      <c r="F1000" s="47">
        <v>4</v>
      </c>
      <c r="G1000" s="47">
        <v>13.5</v>
      </c>
      <c r="H1000" s="137"/>
      <c r="I1000" s="137"/>
      <c r="J1000" s="137"/>
    </row>
    <row r="1001" spans="4:10">
      <c r="D1001" s="47" t="s">
        <v>1144</v>
      </c>
      <c r="E1001" s="47" t="s">
        <v>1146</v>
      </c>
      <c r="F1001" s="47">
        <v>8</v>
      </c>
      <c r="G1001" s="47">
        <v>13.5</v>
      </c>
      <c r="H1001" s="137"/>
      <c r="I1001" s="137"/>
      <c r="J1001" s="137"/>
    </row>
    <row r="1002" spans="4:10">
      <c r="D1002" s="47" t="s">
        <v>1144</v>
      </c>
      <c r="E1002" s="47" t="s">
        <v>1147</v>
      </c>
      <c r="F1002" s="47">
        <v>6</v>
      </c>
      <c r="G1002" s="47">
        <v>13.5</v>
      </c>
      <c r="H1002" s="137"/>
      <c r="I1002" s="137"/>
      <c r="J1002" s="137"/>
    </row>
    <row r="1003" spans="4:10">
      <c r="D1003" s="47" t="s">
        <v>1144</v>
      </c>
      <c r="E1003" s="47" t="s">
        <v>1148</v>
      </c>
      <c r="F1003" s="47">
        <v>3</v>
      </c>
      <c r="G1003" s="47">
        <v>13.5</v>
      </c>
      <c r="H1003" s="137"/>
      <c r="I1003" s="137"/>
      <c r="J1003" s="137"/>
    </row>
    <row r="1004" spans="4:10">
      <c r="D1004" s="47" t="s">
        <v>1144</v>
      </c>
      <c r="E1004" s="47" t="s">
        <v>1149</v>
      </c>
      <c r="F1004" s="47">
        <v>8</v>
      </c>
      <c r="G1004" s="47">
        <v>12.74</v>
      </c>
      <c r="H1004" s="137"/>
      <c r="I1004" s="137"/>
      <c r="J1004" s="137"/>
    </row>
    <row r="1005" spans="4:10">
      <c r="D1005" s="47" t="s">
        <v>1150</v>
      </c>
      <c r="E1005" s="47" t="s">
        <v>1151</v>
      </c>
      <c r="F1005" s="47">
        <v>7</v>
      </c>
      <c r="G1005" s="47">
        <v>4.22</v>
      </c>
      <c r="H1005" s="137"/>
      <c r="I1005" s="137"/>
      <c r="J1005" s="137"/>
    </row>
    <row r="1006" spans="4:10">
      <c r="D1006" s="47" t="s">
        <v>234</v>
      </c>
      <c r="E1006" s="47" t="s">
        <v>1152</v>
      </c>
      <c r="F1006" s="47">
        <v>6</v>
      </c>
      <c r="G1006" s="47">
        <v>7.79</v>
      </c>
      <c r="H1006" s="137"/>
      <c r="I1006" s="137"/>
      <c r="J1006" s="137"/>
    </row>
    <row r="1007" spans="4:10">
      <c r="D1007" s="47" t="s">
        <v>234</v>
      </c>
      <c r="E1007" s="47" t="s">
        <v>1153</v>
      </c>
      <c r="F1007" s="47">
        <v>11</v>
      </c>
      <c r="G1007" s="47">
        <v>4.33</v>
      </c>
      <c r="H1007" s="137"/>
      <c r="I1007" s="137"/>
      <c r="J1007" s="137"/>
    </row>
    <row r="1008" spans="4:10">
      <c r="D1008" s="47" t="s">
        <v>234</v>
      </c>
      <c r="E1008" s="47" t="s">
        <v>1154</v>
      </c>
      <c r="F1008" s="47">
        <v>7</v>
      </c>
      <c r="G1008" s="47">
        <v>5.52</v>
      </c>
      <c r="H1008" s="137"/>
      <c r="I1008" s="137"/>
      <c r="J1008" s="137"/>
    </row>
    <row r="1009" spans="4:10">
      <c r="D1009" s="47" t="s">
        <v>234</v>
      </c>
      <c r="E1009" s="47" t="s">
        <v>1155</v>
      </c>
      <c r="F1009" s="47"/>
      <c r="G1009" s="47">
        <v>3.9</v>
      </c>
      <c r="H1009" s="137"/>
      <c r="I1009" s="137"/>
      <c r="J1009" s="137"/>
    </row>
    <row r="1010" spans="4:10">
      <c r="D1010" s="47" t="s">
        <v>1156</v>
      </c>
      <c r="E1010" s="47" t="s">
        <v>1157</v>
      </c>
      <c r="F1010" s="47"/>
      <c r="G1010" s="47">
        <v>4.76</v>
      </c>
      <c r="H1010" s="137"/>
      <c r="I1010" s="137"/>
      <c r="J1010" s="137"/>
    </row>
    <row r="1011" spans="4:10">
      <c r="D1011" s="47" t="s">
        <v>1156</v>
      </c>
      <c r="E1011" s="47" t="s">
        <v>1158</v>
      </c>
      <c r="F1011" s="47"/>
      <c r="G1011" s="47">
        <v>5.19</v>
      </c>
      <c r="H1011" s="137"/>
      <c r="I1011" s="137"/>
      <c r="J1011" s="137"/>
    </row>
    <row r="1012" spans="4:10">
      <c r="D1012" s="47" t="s">
        <v>1144</v>
      </c>
      <c r="E1012" s="47" t="s">
        <v>1159</v>
      </c>
      <c r="F1012" s="47"/>
      <c r="G1012" s="47">
        <v>30.78</v>
      </c>
      <c r="H1012" s="137"/>
      <c r="I1012" s="137"/>
      <c r="J1012" s="137"/>
    </row>
    <row r="1013" spans="4:10">
      <c r="D1013" s="47" t="s">
        <v>1144</v>
      </c>
      <c r="E1013" s="47" t="s">
        <v>1160</v>
      </c>
      <c r="F1013" s="47"/>
      <c r="G1013" s="47">
        <v>11.67</v>
      </c>
      <c r="H1013" s="137"/>
      <c r="I1013" s="137"/>
      <c r="J1013" s="137"/>
    </row>
    <row r="1014" spans="4:10">
      <c r="D1014" s="47" t="s">
        <v>1144</v>
      </c>
      <c r="E1014" s="47" t="s">
        <v>1161</v>
      </c>
      <c r="F1014" s="47"/>
      <c r="G1014" s="47">
        <v>10.8</v>
      </c>
      <c r="H1014" s="137"/>
      <c r="I1014" s="137"/>
      <c r="J1014" s="137"/>
    </row>
    <row r="1015" spans="4:10">
      <c r="D1015" s="47" t="s">
        <v>1144</v>
      </c>
      <c r="E1015" s="47" t="s">
        <v>1162</v>
      </c>
      <c r="F1015" s="47"/>
      <c r="G1015" s="47">
        <v>14.58</v>
      </c>
      <c r="H1015" s="137"/>
      <c r="I1015" s="137"/>
      <c r="J1015" s="137"/>
    </row>
    <row r="1016" spans="4:10">
      <c r="D1016" s="47" t="s">
        <v>1144</v>
      </c>
      <c r="E1016" s="47" t="s">
        <v>1163</v>
      </c>
      <c r="F1016" s="47"/>
      <c r="G1016" s="47">
        <v>14.59</v>
      </c>
      <c r="H1016" s="137"/>
      <c r="I1016" s="137"/>
      <c r="J1016" s="137"/>
    </row>
    <row r="1017" spans="4:10">
      <c r="D1017" s="47" t="s">
        <v>1144</v>
      </c>
      <c r="E1017" s="47" t="s">
        <v>1164</v>
      </c>
      <c r="F1017" s="47"/>
      <c r="G1017" s="47">
        <v>12.1</v>
      </c>
      <c r="H1017" s="137"/>
      <c r="I1017" s="137"/>
      <c r="J1017" s="137"/>
    </row>
    <row r="1018" spans="4:10">
      <c r="D1018" s="47" t="s">
        <v>1144</v>
      </c>
      <c r="E1018" s="47" t="s">
        <v>1165</v>
      </c>
      <c r="F1018" s="47"/>
      <c r="G1018" s="47">
        <v>8.65</v>
      </c>
      <c r="H1018" s="137"/>
      <c r="I1018" s="137"/>
      <c r="J1018" s="137"/>
    </row>
    <row r="1019" spans="4:10">
      <c r="D1019" s="47" t="s">
        <v>1144</v>
      </c>
      <c r="E1019" s="47" t="s">
        <v>1166</v>
      </c>
      <c r="F1019" s="47"/>
      <c r="G1019" s="47">
        <v>8.65</v>
      </c>
      <c r="H1019" s="137"/>
      <c r="I1019" s="137"/>
      <c r="J1019" s="137"/>
    </row>
    <row r="1020" spans="4:10">
      <c r="D1020" s="47" t="s">
        <v>1144</v>
      </c>
      <c r="E1020" s="47" t="s">
        <v>1167</v>
      </c>
      <c r="F1020" s="47"/>
      <c r="G1020" s="47">
        <v>9.7200000000000006</v>
      </c>
      <c r="H1020" s="137"/>
      <c r="I1020" s="137"/>
      <c r="J1020" s="137"/>
    </row>
    <row r="1021" spans="4:10">
      <c r="D1021" s="47" t="s">
        <v>1144</v>
      </c>
      <c r="E1021" s="47" t="s">
        <v>1168</v>
      </c>
      <c r="F1021" s="47"/>
      <c r="G1021" s="47">
        <v>35.92</v>
      </c>
      <c r="H1021" s="137"/>
      <c r="I1021" s="137"/>
      <c r="J1021" s="137"/>
    </row>
    <row r="1022" spans="4:10">
      <c r="D1022" s="47" t="s">
        <v>1144</v>
      </c>
      <c r="E1022" s="47" t="s">
        <v>1169</v>
      </c>
      <c r="F1022" s="47"/>
      <c r="G1022" s="47">
        <v>56.2</v>
      </c>
      <c r="H1022" s="137"/>
      <c r="I1022" s="137"/>
      <c r="J1022" s="137"/>
    </row>
    <row r="1023" spans="4:10">
      <c r="D1023" s="47" t="s">
        <v>1144</v>
      </c>
      <c r="E1023" s="47" t="s">
        <v>1170</v>
      </c>
      <c r="F1023" s="47"/>
      <c r="G1023" s="47">
        <v>15.12</v>
      </c>
      <c r="H1023" s="137"/>
      <c r="I1023" s="137"/>
      <c r="J1023" s="137"/>
    </row>
    <row r="1024" spans="4:10">
      <c r="D1024" s="47" t="s">
        <v>1144</v>
      </c>
      <c r="E1024" s="47" t="s">
        <v>1171</v>
      </c>
      <c r="F1024" s="47"/>
      <c r="G1024" s="47">
        <v>31</v>
      </c>
      <c r="H1024" s="137"/>
      <c r="I1024" s="137"/>
      <c r="J1024" s="137"/>
    </row>
    <row r="1025" spans="4:10">
      <c r="D1025" s="47" t="s">
        <v>1144</v>
      </c>
      <c r="E1025" s="47" t="s">
        <v>1172</v>
      </c>
      <c r="F1025" s="47"/>
      <c r="G1025" s="47">
        <v>8.85</v>
      </c>
      <c r="H1025" s="137"/>
      <c r="I1025" s="137"/>
      <c r="J1025" s="137"/>
    </row>
    <row r="1026" spans="4:10">
      <c r="D1026" s="47" t="s">
        <v>493</v>
      </c>
      <c r="E1026" s="47" t="s">
        <v>1173</v>
      </c>
      <c r="F1026" s="47"/>
      <c r="G1026" s="47">
        <v>34.26</v>
      </c>
      <c r="H1026" s="137"/>
      <c r="I1026" s="137"/>
      <c r="J1026" s="137"/>
    </row>
    <row r="1027" spans="4:10">
      <c r="D1027" s="47" t="s">
        <v>1144</v>
      </c>
      <c r="E1027" s="47" t="s">
        <v>1174</v>
      </c>
      <c r="F1027" s="47"/>
      <c r="G1027" s="47">
        <v>95.05</v>
      </c>
      <c r="H1027" s="137"/>
      <c r="I1027" s="137"/>
      <c r="J1027" s="137"/>
    </row>
    <row r="1028" spans="4:10">
      <c r="D1028" s="47" t="s">
        <v>1175</v>
      </c>
      <c r="E1028" s="47" t="s">
        <v>1176</v>
      </c>
      <c r="F1028" s="47"/>
      <c r="G1028" s="47">
        <v>68.83</v>
      </c>
      <c r="H1028" s="137"/>
      <c r="I1028" s="137"/>
      <c r="J1028" s="137"/>
    </row>
    <row r="1029" spans="4:10">
      <c r="D1029" s="47" t="s">
        <v>1177</v>
      </c>
      <c r="E1029" s="47" t="s">
        <v>1178</v>
      </c>
      <c r="F1029" s="47"/>
      <c r="G1029" s="47">
        <v>30.3</v>
      </c>
      <c r="H1029" s="137"/>
      <c r="I1029" s="137"/>
      <c r="J1029" s="137"/>
    </row>
    <row r="1030" spans="4:10">
      <c r="D1030" s="47" t="s">
        <v>1177</v>
      </c>
      <c r="E1030" s="47" t="s">
        <v>1179</v>
      </c>
      <c r="F1030" s="47"/>
      <c r="G1030" s="47">
        <v>42.9</v>
      </c>
      <c r="H1030" s="137"/>
      <c r="I1030" s="137"/>
      <c r="J1030" s="137"/>
    </row>
    <row r="1031" spans="4:10">
      <c r="D1031" s="47" t="s">
        <v>1144</v>
      </c>
      <c r="E1031" s="47" t="s">
        <v>1180</v>
      </c>
      <c r="F1031" s="47"/>
      <c r="G1031" s="47">
        <v>45.35</v>
      </c>
      <c r="H1031" s="137"/>
      <c r="I1031" s="137"/>
      <c r="J1031" s="137"/>
    </row>
    <row r="1032" spans="4:10">
      <c r="D1032" s="47" t="s">
        <v>1144</v>
      </c>
      <c r="E1032" s="47" t="s">
        <v>1181</v>
      </c>
      <c r="F1032" s="47"/>
      <c r="G1032" s="47">
        <v>42</v>
      </c>
      <c r="H1032" s="137"/>
      <c r="I1032" s="137"/>
      <c r="J1032" s="137"/>
    </row>
    <row r="1033" spans="4:10">
      <c r="D1033" s="47" t="s">
        <v>1144</v>
      </c>
      <c r="E1033" s="47" t="s">
        <v>1182</v>
      </c>
      <c r="F1033" s="47"/>
      <c r="G1033" s="47">
        <v>83.46</v>
      </c>
      <c r="H1033" s="137"/>
      <c r="I1033" s="137"/>
      <c r="J1033" s="137"/>
    </row>
    <row r="1034" spans="4:10">
      <c r="D1034" s="47" t="s">
        <v>495</v>
      </c>
      <c r="E1034" s="47" t="s">
        <v>1183</v>
      </c>
      <c r="F1034" s="47"/>
      <c r="G1034" s="47">
        <v>6.39</v>
      </c>
      <c r="H1034" s="137"/>
      <c r="I1034" s="137"/>
      <c r="J1034" s="137"/>
    </row>
    <row r="1035" spans="4:10">
      <c r="D1035" s="47" t="s">
        <v>495</v>
      </c>
      <c r="E1035" s="47" t="s">
        <v>1184</v>
      </c>
      <c r="F1035" s="47"/>
      <c r="G1035" s="47">
        <v>5.19</v>
      </c>
      <c r="H1035" s="137"/>
      <c r="I1035" s="137"/>
      <c r="J1035" s="137"/>
    </row>
    <row r="1036" spans="4:10">
      <c r="D1036" s="47" t="s">
        <v>1144</v>
      </c>
      <c r="E1036" s="47" t="s">
        <v>1185</v>
      </c>
      <c r="F1036" s="47"/>
      <c r="G1036" s="47">
        <v>82.63</v>
      </c>
      <c r="H1036" s="137"/>
      <c r="I1036" s="137"/>
      <c r="J1036" s="137"/>
    </row>
    <row r="1037" spans="4:10">
      <c r="D1037" s="47" t="s">
        <v>1144</v>
      </c>
      <c r="E1037" s="47" t="s">
        <v>1186</v>
      </c>
      <c r="F1037" s="47"/>
      <c r="G1037" s="47">
        <v>53.91</v>
      </c>
      <c r="H1037" s="137"/>
      <c r="I1037" s="137"/>
      <c r="J1037" s="137"/>
    </row>
    <row r="1038" spans="4:10">
      <c r="D1038" s="47" t="s">
        <v>1144</v>
      </c>
      <c r="E1038" s="47" t="s">
        <v>1187</v>
      </c>
      <c r="F1038" s="47"/>
      <c r="G1038" s="47">
        <v>50.44</v>
      </c>
      <c r="H1038" s="137"/>
      <c r="I1038" s="137"/>
      <c r="J1038" s="137"/>
    </row>
    <row r="1039" spans="4:10">
      <c r="D1039" s="47" t="s">
        <v>1144</v>
      </c>
      <c r="E1039" s="47" t="s">
        <v>1188</v>
      </c>
      <c r="F1039" s="47"/>
      <c r="G1039" s="47">
        <v>44.07</v>
      </c>
      <c r="H1039" s="137"/>
      <c r="I1039" s="137"/>
      <c r="J1039" s="137"/>
    </row>
    <row r="1040" spans="4:10">
      <c r="D1040" s="47" t="s">
        <v>1144</v>
      </c>
      <c r="E1040" s="47" t="s">
        <v>1189</v>
      </c>
      <c r="F1040" s="47"/>
      <c r="G1040" s="47">
        <v>40.51</v>
      </c>
      <c r="H1040" s="137"/>
      <c r="I1040" s="137"/>
      <c r="J1040" s="137"/>
    </row>
    <row r="1041" spans="4:10">
      <c r="D1041" s="47" t="s">
        <v>1144</v>
      </c>
      <c r="E1041" s="47" t="s">
        <v>1190</v>
      </c>
      <c r="F1041" s="47"/>
      <c r="G1041" s="47">
        <v>170.7</v>
      </c>
      <c r="H1041" s="137"/>
      <c r="I1041" s="137"/>
      <c r="J1041" s="137"/>
    </row>
    <row r="1042" spans="4:10">
      <c r="D1042" s="47" t="s">
        <v>1144</v>
      </c>
      <c r="E1042" s="47" t="s">
        <v>1191</v>
      </c>
      <c r="F1042" s="47"/>
      <c r="G1042" s="47">
        <v>97.21</v>
      </c>
      <c r="H1042" s="137"/>
      <c r="I1042" s="137"/>
      <c r="J1042" s="137"/>
    </row>
    <row r="1043" spans="4:10">
      <c r="D1043" s="47" t="s">
        <v>1144</v>
      </c>
      <c r="E1043" s="47" t="s">
        <v>1192</v>
      </c>
      <c r="F1043" s="47"/>
      <c r="G1043" s="47">
        <v>29.2</v>
      </c>
      <c r="H1043" s="137"/>
      <c r="I1043" s="137"/>
      <c r="J1043" s="137"/>
    </row>
    <row r="1044" spans="4:10">
      <c r="D1044" s="47" t="s">
        <v>1144</v>
      </c>
      <c r="E1044" s="47" t="s">
        <v>1193</v>
      </c>
      <c r="F1044" s="47"/>
      <c r="G1044" s="47">
        <v>47.53</v>
      </c>
      <c r="H1044" s="137"/>
      <c r="I1044" s="137"/>
      <c r="J1044" s="137"/>
    </row>
    <row r="1045" spans="4:10">
      <c r="D1045" s="47" t="s">
        <v>1144</v>
      </c>
      <c r="E1045" s="47" t="s">
        <v>1194</v>
      </c>
      <c r="F1045" s="47"/>
      <c r="G1045" s="47">
        <v>66.959999999999994</v>
      </c>
      <c r="H1045" s="137"/>
      <c r="I1045" s="137"/>
      <c r="J1045" s="137"/>
    </row>
    <row r="1046" spans="4:10">
      <c r="D1046" s="47" t="s">
        <v>1144</v>
      </c>
      <c r="E1046" s="47" t="s">
        <v>1195</v>
      </c>
      <c r="F1046" s="47"/>
      <c r="G1046" s="47">
        <v>17.28</v>
      </c>
      <c r="H1046" s="137"/>
      <c r="I1046" s="137"/>
      <c r="J1046" s="137"/>
    </row>
    <row r="1047" spans="4:10">
      <c r="D1047" s="47" t="s">
        <v>1144</v>
      </c>
      <c r="E1047" s="47" t="s">
        <v>1196</v>
      </c>
      <c r="F1047" s="47"/>
      <c r="G1047" s="47">
        <v>17.28</v>
      </c>
      <c r="H1047" s="137"/>
      <c r="I1047" s="137"/>
      <c r="J1047" s="137"/>
    </row>
    <row r="1048" spans="4:10">
      <c r="D1048" s="47" t="s">
        <v>234</v>
      </c>
      <c r="E1048" s="47" t="s">
        <v>1197</v>
      </c>
      <c r="F1048" s="47"/>
      <c r="G1048" s="47">
        <v>13.31</v>
      </c>
      <c r="H1048" s="137"/>
      <c r="I1048" s="137"/>
      <c r="J1048" s="137"/>
    </row>
    <row r="1049" spans="4:10">
      <c r="D1049" s="47" t="s">
        <v>234</v>
      </c>
      <c r="E1049" s="47" t="s">
        <v>1198</v>
      </c>
      <c r="F1049" s="47"/>
      <c r="G1049" s="47">
        <v>6.17</v>
      </c>
      <c r="H1049" s="137"/>
      <c r="I1049" s="137"/>
      <c r="J1049" s="137"/>
    </row>
    <row r="1050" spans="4:10">
      <c r="D1050" s="47" t="s">
        <v>495</v>
      </c>
      <c r="E1050" s="47" t="s">
        <v>1199</v>
      </c>
      <c r="F1050" s="47"/>
      <c r="G1050" s="47">
        <v>3.03</v>
      </c>
      <c r="H1050" s="137"/>
      <c r="I1050" s="137"/>
      <c r="J1050" s="137"/>
    </row>
    <row r="1051" spans="4:10">
      <c r="D1051" s="47" t="s">
        <v>1144</v>
      </c>
      <c r="E1051" s="47" t="s">
        <v>1200</v>
      </c>
      <c r="F1051" s="47"/>
      <c r="G1051" s="47">
        <v>23.11</v>
      </c>
      <c r="H1051" s="137"/>
      <c r="I1051" s="137"/>
      <c r="J1051" s="137"/>
    </row>
    <row r="1052" spans="4:10">
      <c r="D1052" s="47" t="s">
        <v>1144</v>
      </c>
      <c r="E1052" s="47" t="s">
        <v>1201</v>
      </c>
      <c r="F1052" s="47"/>
      <c r="G1052" s="47">
        <v>23.54</v>
      </c>
      <c r="H1052" s="137"/>
      <c r="I1052" s="137"/>
      <c r="J1052" s="137"/>
    </row>
    <row r="1053" spans="4:10">
      <c r="D1053" s="47" t="s">
        <v>1144</v>
      </c>
      <c r="E1053" s="47" t="s">
        <v>1202</v>
      </c>
      <c r="F1053" s="47"/>
      <c r="G1053" s="47">
        <v>66.959999999999994</v>
      </c>
      <c r="H1053" s="137"/>
      <c r="I1053" s="137"/>
      <c r="J1053" s="137"/>
    </row>
    <row r="1054" spans="4:10">
      <c r="D1054" s="47" t="s">
        <v>1144</v>
      </c>
      <c r="E1054" s="47" t="s">
        <v>1203</v>
      </c>
      <c r="F1054" s="47"/>
      <c r="G1054" s="47">
        <v>56.79</v>
      </c>
      <c r="H1054" s="137"/>
      <c r="I1054" s="137"/>
      <c r="J1054" s="137"/>
    </row>
    <row r="1055" spans="4:10">
      <c r="D1055" s="47" t="s">
        <v>1144</v>
      </c>
      <c r="E1055" s="47" t="s">
        <v>1204</v>
      </c>
      <c r="F1055" s="47"/>
      <c r="G1055" s="47">
        <v>11.35</v>
      </c>
      <c r="H1055" s="137"/>
      <c r="I1055" s="137"/>
      <c r="J1055" s="137"/>
    </row>
    <row r="1056" spans="4:10">
      <c r="D1056" s="47" t="s">
        <v>91</v>
      </c>
      <c r="E1056" s="47" t="s">
        <v>1205</v>
      </c>
      <c r="F1056" s="47"/>
      <c r="G1056" s="47">
        <v>4.33</v>
      </c>
      <c r="H1056" s="137"/>
      <c r="I1056" s="137"/>
      <c r="J1056" s="137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1056"/>
  <sheetViews>
    <sheetView workbookViewId="0">
      <pane ySplit="9" topLeftCell="A475" activePane="bottomLeft" state="frozen"/>
      <selection pane="bottomLeft" activeCell="J5" sqref="J5"/>
    </sheetView>
  </sheetViews>
  <sheetFormatPr defaultRowHeight="12.75"/>
  <cols>
    <col min="1" max="1" width="7" style="35" customWidth="1"/>
    <col min="2" max="2" width="5.7109375" style="35" customWidth="1"/>
    <col min="3" max="3" width="2.28515625" style="35" customWidth="1"/>
    <col min="4" max="4" width="15.140625" style="35" customWidth="1"/>
    <col min="5" max="5" width="49.7109375" style="35" customWidth="1"/>
    <col min="6" max="6" width="9.140625" style="49"/>
    <col min="7" max="7" width="13.140625" style="48" customWidth="1"/>
    <col min="8" max="8" width="14.42578125" style="35" customWidth="1"/>
    <col min="9" max="9" width="13" style="35" customWidth="1"/>
    <col min="10" max="10" width="15.28515625" style="35" customWidth="1"/>
    <col min="11" max="261" width="9.140625" style="35"/>
    <col min="262" max="262" width="15.140625" style="35" customWidth="1"/>
    <col min="263" max="263" width="49.7109375" style="35" customWidth="1"/>
    <col min="264" max="264" width="13.140625" style="35" customWidth="1"/>
    <col min="265" max="265" width="9.140625" style="35"/>
    <col min="266" max="266" width="17.7109375" style="35" customWidth="1"/>
    <col min="267" max="517" width="9.140625" style="35"/>
    <col min="518" max="518" width="15.140625" style="35" customWidth="1"/>
    <col min="519" max="519" width="49.7109375" style="35" customWidth="1"/>
    <col min="520" max="520" width="13.140625" style="35" customWidth="1"/>
    <col min="521" max="521" width="9.140625" style="35"/>
    <col min="522" max="522" width="17.7109375" style="35" customWidth="1"/>
    <col min="523" max="773" width="9.140625" style="35"/>
    <col min="774" max="774" width="15.140625" style="35" customWidth="1"/>
    <col min="775" max="775" width="49.7109375" style="35" customWidth="1"/>
    <col min="776" max="776" width="13.140625" style="35" customWidth="1"/>
    <col min="777" max="777" width="9.140625" style="35"/>
    <col min="778" max="778" width="17.7109375" style="35" customWidth="1"/>
    <col min="779" max="1029" width="9.140625" style="35"/>
    <col min="1030" max="1030" width="15.140625" style="35" customWidth="1"/>
    <col min="1031" max="1031" width="49.7109375" style="35" customWidth="1"/>
    <col min="1032" max="1032" width="13.140625" style="35" customWidth="1"/>
    <col min="1033" max="1033" width="9.140625" style="35"/>
    <col min="1034" max="1034" width="17.7109375" style="35" customWidth="1"/>
    <col min="1035" max="1285" width="9.140625" style="35"/>
    <col min="1286" max="1286" width="15.140625" style="35" customWidth="1"/>
    <col min="1287" max="1287" width="49.7109375" style="35" customWidth="1"/>
    <col min="1288" max="1288" width="13.140625" style="35" customWidth="1"/>
    <col min="1289" max="1289" width="9.140625" style="35"/>
    <col min="1290" max="1290" width="17.7109375" style="35" customWidth="1"/>
    <col min="1291" max="1541" width="9.140625" style="35"/>
    <col min="1542" max="1542" width="15.140625" style="35" customWidth="1"/>
    <col min="1543" max="1543" width="49.7109375" style="35" customWidth="1"/>
    <col min="1544" max="1544" width="13.140625" style="35" customWidth="1"/>
    <col min="1545" max="1545" width="9.140625" style="35"/>
    <col min="1546" max="1546" width="17.7109375" style="35" customWidth="1"/>
    <col min="1547" max="1797" width="9.140625" style="35"/>
    <col min="1798" max="1798" width="15.140625" style="35" customWidth="1"/>
    <col min="1799" max="1799" width="49.7109375" style="35" customWidth="1"/>
    <col min="1800" max="1800" width="13.140625" style="35" customWidth="1"/>
    <col min="1801" max="1801" width="9.140625" style="35"/>
    <col min="1802" max="1802" width="17.7109375" style="35" customWidth="1"/>
    <col min="1803" max="2053" width="9.140625" style="35"/>
    <col min="2054" max="2054" width="15.140625" style="35" customWidth="1"/>
    <col min="2055" max="2055" width="49.7109375" style="35" customWidth="1"/>
    <col min="2056" max="2056" width="13.140625" style="35" customWidth="1"/>
    <col min="2057" max="2057" width="9.140625" style="35"/>
    <col min="2058" max="2058" width="17.7109375" style="35" customWidth="1"/>
    <col min="2059" max="2309" width="9.140625" style="35"/>
    <col min="2310" max="2310" width="15.140625" style="35" customWidth="1"/>
    <col min="2311" max="2311" width="49.7109375" style="35" customWidth="1"/>
    <col min="2312" max="2312" width="13.140625" style="35" customWidth="1"/>
    <col min="2313" max="2313" width="9.140625" style="35"/>
    <col min="2314" max="2314" width="17.7109375" style="35" customWidth="1"/>
    <col min="2315" max="2565" width="9.140625" style="35"/>
    <col min="2566" max="2566" width="15.140625" style="35" customWidth="1"/>
    <col min="2567" max="2567" width="49.7109375" style="35" customWidth="1"/>
    <col min="2568" max="2568" width="13.140625" style="35" customWidth="1"/>
    <col min="2569" max="2569" width="9.140625" style="35"/>
    <col min="2570" max="2570" width="17.7109375" style="35" customWidth="1"/>
    <col min="2571" max="2821" width="9.140625" style="35"/>
    <col min="2822" max="2822" width="15.140625" style="35" customWidth="1"/>
    <col min="2823" max="2823" width="49.7109375" style="35" customWidth="1"/>
    <col min="2824" max="2824" width="13.140625" style="35" customWidth="1"/>
    <col min="2825" max="2825" width="9.140625" style="35"/>
    <col min="2826" max="2826" width="17.7109375" style="35" customWidth="1"/>
    <col min="2827" max="3077" width="9.140625" style="35"/>
    <col min="3078" max="3078" width="15.140625" style="35" customWidth="1"/>
    <col min="3079" max="3079" width="49.7109375" style="35" customWidth="1"/>
    <col min="3080" max="3080" width="13.140625" style="35" customWidth="1"/>
    <col min="3081" max="3081" width="9.140625" style="35"/>
    <col min="3082" max="3082" width="17.7109375" style="35" customWidth="1"/>
    <col min="3083" max="3333" width="9.140625" style="35"/>
    <col min="3334" max="3334" width="15.140625" style="35" customWidth="1"/>
    <col min="3335" max="3335" width="49.7109375" style="35" customWidth="1"/>
    <col min="3336" max="3336" width="13.140625" style="35" customWidth="1"/>
    <col min="3337" max="3337" width="9.140625" style="35"/>
    <col min="3338" max="3338" width="17.7109375" style="35" customWidth="1"/>
    <col min="3339" max="3589" width="9.140625" style="35"/>
    <col min="3590" max="3590" width="15.140625" style="35" customWidth="1"/>
    <col min="3591" max="3591" width="49.7109375" style="35" customWidth="1"/>
    <col min="3592" max="3592" width="13.140625" style="35" customWidth="1"/>
    <col min="3593" max="3593" width="9.140625" style="35"/>
    <col min="3594" max="3594" width="17.7109375" style="35" customWidth="1"/>
    <col min="3595" max="3845" width="9.140625" style="35"/>
    <col min="3846" max="3846" width="15.140625" style="35" customWidth="1"/>
    <col min="3847" max="3847" width="49.7109375" style="35" customWidth="1"/>
    <col min="3848" max="3848" width="13.140625" style="35" customWidth="1"/>
    <col min="3849" max="3849" width="9.140625" style="35"/>
    <col min="3850" max="3850" width="17.7109375" style="35" customWidth="1"/>
    <col min="3851" max="4101" width="9.140625" style="35"/>
    <col min="4102" max="4102" width="15.140625" style="35" customWidth="1"/>
    <col min="4103" max="4103" width="49.7109375" style="35" customWidth="1"/>
    <col min="4104" max="4104" width="13.140625" style="35" customWidth="1"/>
    <col min="4105" max="4105" width="9.140625" style="35"/>
    <col min="4106" max="4106" width="17.7109375" style="35" customWidth="1"/>
    <col min="4107" max="4357" width="9.140625" style="35"/>
    <col min="4358" max="4358" width="15.140625" style="35" customWidth="1"/>
    <col min="4359" max="4359" width="49.7109375" style="35" customWidth="1"/>
    <col min="4360" max="4360" width="13.140625" style="35" customWidth="1"/>
    <col min="4361" max="4361" width="9.140625" style="35"/>
    <col min="4362" max="4362" width="17.7109375" style="35" customWidth="1"/>
    <col min="4363" max="4613" width="9.140625" style="35"/>
    <col min="4614" max="4614" width="15.140625" style="35" customWidth="1"/>
    <col min="4615" max="4615" width="49.7109375" style="35" customWidth="1"/>
    <col min="4616" max="4616" width="13.140625" style="35" customWidth="1"/>
    <col min="4617" max="4617" width="9.140625" style="35"/>
    <col min="4618" max="4618" width="17.7109375" style="35" customWidth="1"/>
    <col min="4619" max="4869" width="9.140625" style="35"/>
    <col min="4870" max="4870" width="15.140625" style="35" customWidth="1"/>
    <col min="4871" max="4871" width="49.7109375" style="35" customWidth="1"/>
    <col min="4872" max="4872" width="13.140625" style="35" customWidth="1"/>
    <col min="4873" max="4873" width="9.140625" style="35"/>
    <col min="4874" max="4874" width="17.7109375" style="35" customWidth="1"/>
    <col min="4875" max="5125" width="9.140625" style="35"/>
    <col min="5126" max="5126" width="15.140625" style="35" customWidth="1"/>
    <col min="5127" max="5127" width="49.7109375" style="35" customWidth="1"/>
    <col min="5128" max="5128" width="13.140625" style="35" customWidth="1"/>
    <col min="5129" max="5129" width="9.140625" style="35"/>
    <col min="5130" max="5130" width="17.7109375" style="35" customWidth="1"/>
    <col min="5131" max="5381" width="9.140625" style="35"/>
    <col min="5382" max="5382" width="15.140625" style="35" customWidth="1"/>
    <col min="5383" max="5383" width="49.7109375" style="35" customWidth="1"/>
    <col min="5384" max="5384" width="13.140625" style="35" customWidth="1"/>
    <col min="5385" max="5385" width="9.140625" style="35"/>
    <col min="5386" max="5386" width="17.7109375" style="35" customWidth="1"/>
    <col min="5387" max="5637" width="9.140625" style="35"/>
    <col min="5638" max="5638" width="15.140625" style="35" customWidth="1"/>
    <col min="5639" max="5639" width="49.7109375" style="35" customWidth="1"/>
    <col min="5640" max="5640" width="13.140625" style="35" customWidth="1"/>
    <col min="5641" max="5641" width="9.140625" style="35"/>
    <col min="5642" max="5642" width="17.7109375" style="35" customWidth="1"/>
    <col min="5643" max="5893" width="9.140625" style="35"/>
    <col min="5894" max="5894" width="15.140625" style="35" customWidth="1"/>
    <col min="5895" max="5895" width="49.7109375" style="35" customWidth="1"/>
    <col min="5896" max="5896" width="13.140625" style="35" customWidth="1"/>
    <col min="5897" max="5897" width="9.140625" style="35"/>
    <col min="5898" max="5898" width="17.7109375" style="35" customWidth="1"/>
    <col min="5899" max="6149" width="9.140625" style="35"/>
    <col min="6150" max="6150" width="15.140625" style="35" customWidth="1"/>
    <col min="6151" max="6151" width="49.7109375" style="35" customWidth="1"/>
    <col min="6152" max="6152" width="13.140625" style="35" customWidth="1"/>
    <col min="6153" max="6153" width="9.140625" style="35"/>
    <col min="6154" max="6154" width="17.7109375" style="35" customWidth="1"/>
    <col min="6155" max="6405" width="9.140625" style="35"/>
    <col min="6406" max="6406" width="15.140625" style="35" customWidth="1"/>
    <col min="6407" max="6407" width="49.7109375" style="35" customWidth="1"/>
    <col min="6408" max="6408" width="13.140625" style="35" customWidth="1"/>
    <col min="6409" max="6409" width="9.140625" style="35"/>
    <col min="6410" max="6410" width="17.7109375" style="35" customWidth="1"/>
    <col min="6411" max="6661" width="9.140625" style="35"/>
    <col min="6662" max="6662" width="15.140625" style="35" customWidth="1"/>
    <col min="6663" max="6663" width="49.7109375" style="35" customWidth="1"/>
    <col min="6664" max="6664" width="13.140625" style="35" customWidth="1"/>
    <col min="6665" max="6665" width="9.140625" style="35"/>
    <col min="6666" max="6666" width="17.7109375" style="35" customWidth="1"/>
    <col min="6667" max="6917" width="9.140625" style="35"/>
    <col min="6918" max="6918" width="15.140625" style="35" customWidth="1"/>
    <col min="6919" max="6919" width="49.7109375" style="35" customWidth="1"/>
    <col min="6920" max="6920" width="13.140625" style="35" customWidth="1"/>
    <col min="6921" max="6921" width="9.140625" style="35"/>
    <col min="6922" max="6922" width="17.7109375" style="35" customWidth="1"/>
    <col min="6923" max="7173" width="9.140625" style="35"/>
    <col min="7174" max="7174" width="15.140625" style="35" customWidth="1"/>
    <col min="7175" max="7175" width="49.7109375" style="35" customWidth="1"/>
    <col min="7176" max="7176" width="13.140625" style="35" customWidth="1"/>
    <col min="7177" max="7177" width="9.140625" style="35"/>
    <col min="7178" max="7178" width="17.7109375" style="35" customWidth="1"/>
    <col min="7179" max="7429" width="9.140625" style="35"/>
    <col min="7430" max="7430" width="15.140625" style="35" customWidth="1"/>
    <col min="7431" max="7431" width="49.7109375" style="35" customWidth="1"/>
    <col min="7432" max="7432" width="13.140625" style="35" customWidth="1"/>
    <col min="7433" max="7433" width="9.140625" style="35"/>
    <col min="7434" max="7434" width="17.7109375" style="35" customWidth="1"/>
    <col min="7435" max="7685" width="9.140625" style="35"/>
    <col min="7686" max="7686" width="15.140625" style="35" customWidth="1"/>
    <col min="7687" max="7687" width="49.7109375" style="35" customWidth="1"/>
    <col min="7688" max="7688" width="13.140625" style="35" customWidth="1"/>
    <col min="7689" max="7689" width="9.140625" style="35"/>
    <col min="7690" max="7690" width="17.7109375" style="35" customWidth="1"/>
    <col min="7691" max="7941" width="9.140625" style="35"/>
    <col min="7942" max="7942" width="15.140625" style="35" customWidth="1"/>
    <col min="7943" max="7943" width="49.7109375" style="35" customWidth="1"/>
    <col min="7944" max="7944" width="13.140625" style="35" customWidth="1"/>
    <col min="7945" max="7945" width="9.140625" style="35"/>
    <col min="7946" max="7946" width="17.7109375" style="35" customWidth="1"/>
    <col min="7947" max="8197" width="9.140625" style="35"/>
    <col min="8198" max="8198" width="15.140625" style="35" customWidth="1"/>
    <col min="8199" max="8199" width="49.7109375" style="35" customWidth="1"/>
    <col min="8200" max="8200" width="13.140625" style="35" customWidth="1"/>
    <col min="8201" max="8201" width="9.140625" style="35"/>
    <col min="8202" max="8202" width="17.7109375" style="35" customWidth="1"/>
    <col min="8203" max="8453" width="9.140625" style="35"/>
    <col min="8454" max="8454" width="15.140625" style="35" customWidth="1"/>
    <col min="8455" max="8455" width="49.7109375" style="35" customWidth="1"/>
    <col min="8456" max="8456" width="13.140625" style="35" customWidth="1"/>
    <col min="8457" max="8457" width="9.140625" style="35"/>
    <col min="8458" max="8458" width="17.7109375" style="35" customWidth="1"/>
    <col min="8459" max="8709" width="9.140625" style="35"/>
    <col min="8710" max="8710" width="15.140625" style="35" customWidth="1"/>
    <col min="8711" max="8711" width="49.7109375" style="35" customWidth="1"/>
    <col min="8712" max="8712" width="13.140625" style="35" customWidth="1"/>
    <col min="8713" max="8713" width="9.140625" style="35"/>
    <col min="8714" max="8714" width="17.7109375" style="35" customWidth="1"/>
    <col min="8715" max="8965" width="9.140625" style="35"/>
    <col min="8966" max="8966" width="15.140625" style="35" customWidth="1"/>
    <col min="8967" max="8967" width="49.7109375" style="35" customWidth="1"/>
    <col min="8968" max="8968" width="13.140625" style="35" customWidth="1"/>
    <col min="8969" max="8969" width="9.140625" style="35"/>
    <col min="8970" max="8970" width="17.7109375" style="35" customWidth="1"/>
    <col min="8971" max="9221" width="9.140625" style="35"/>
    <col min="9222" max="9222" width="15.140625" style="35" customWidth="1"/>
    <col min="9223" max="9223" width="49.7109375" style="35" customWidth="1"/>
    <col min="9224" max="9224" width="13.140625" style="35" customWidth="1"/>
    <col min="9225" max="9225" width="9.140625" style="35"/>
    <col min="9226" max="9226" width="17.7109375" style="35" customWidth="1"/>
    <col min="9227" max="9477" width="9.140625" style="35"/>
    <col min="9478" max="9478" width="15.140625" style="35" customWidth="1"/>
    <col min="9479" max="9479" width="49.7109375" style="35" customWidth="1"/>
    <col min="9480" max="9480" width="13.140625" style="35" customWidth="1"/>
    <col min="9481" max="9481" width="9.140625" style="35"/>
    <col min="9482" max="9482" width="17.7109375" style="35" customWidth="1"/>
    <col min="9483" max="9733" width="9.140625" style="35"/>
    <col min="9734" max="9734" width="15.140625" style="35" customWidth="1"/>
    <col min="9735" max="9735" width="49.7109375" style="35" customWidth="1"/>
    <col min="9736" max="9736" width="13.140625" style="35" customWidth="1"/>
    <col min="9737" max="9737" width="9.140625" style="35"/>
    <col min="9738" max="9738" width="17.7109375" style="35" customWidth="1"/>
    <col min="9739" max="9989" width="9.140625" style="35"/>
    <col min="9990" max="9990" width="15.140625" style="35" customWidth="1"/>
    <col min="9991" max="9991" width="49.7109375" style="35" customWidth="1"/>
    <col min="9992" max="9992" width="13.140625" style="35" customWidth="1"/>
    <col min="9993" max="9993" width="9.140625" style="35"/>
    <col min="9994" max="9994" width="17.7109375" style="35" customWidth="1"/>
    <col min="9995" max="10245" width="9.140625" style="35"/>
    <col min="10246" max="10246" width="15.140625" style="35" customWidth="1"/>
    <col min="10247" max="10247" width="49.7109375" style="35" customWidth="1"/>
    <col min="10248" max="10248" width="13.140625" style="35" customWidth="1"/>
    <col min="10249" max="10249" width="9.140625" style="35"/>
    <col min="10250" max="10250" width="17.7109375" style="35" customWidth="1"/>
    <col min="10251" max="10501" width="9.140625" style="35"/>
    <col min="10502" max="10502" width="15.140625" style="35" customWidth="1"/>
    <col min="10503" max="10503" width="49.7109375" style="35" customWidth="1"/>
    <col min="10504" max="10504" width="13.140625" style="35" customWidth="1"/>
    <col min="10505" max="10505" width="9.140625" style="35"/>
    <col min="10506" max="10506" width="17.7109375" style="35" customWidth="1"/>
    <col min="10507" max="10757" width="9.140625" style="35"/>
    <col min="10758" max="10758" width="15.140625" style="35" customWidth="1"/>
    <col min="10759" max="10759" width="49.7109375" style="35" customWidth="1"/>
    <col min="10760" max="10760" width="13.140625" style="35" customWidth="1"/>
    <col min="10761" max="10761" width="9.140625" style="35"/>
    <col min="10762" max="10762" width="17.7109375" style="35" customWidth="1"/>
    <col min="10763" max="11013" width="9.140625" style="35"/>
    <col min="11014" max="11014" width="15.140625" style="35" customWidth="1"/>
    <col min="11015" max="11015" width="49.7109375" style="35" customWidth="1"/>
    <col min="11016" max="11016" width="13.140625" style="35" customWidth="1"/>
    <col min="11017" max="11017" width="9.140625" style="35"/>
    <col min="11018" max="11018" width="17.7109375" style="35" customWidth="1"/>
    <col min="11019" max="11269" width="9.140625" style="35"/>
    <col min="11270" max="11270" width="15.140625" style="35" customWidth="1"/>
    <col min="11271" max="11271" width="49.7109375" style="35" customWidth="1"/>
    <col min="11272" max="11272" width="13.140625" style="35" customWidth="1"/>
    <col min="11273" max="11273" width="9.140625" style="35"/>
    <col min="11274" max="11274" width="17.7109375" style="35" customWidth="1"/>
    <col min="11275" max="11525" width="9.140625" style="35"/>
    <col min="11526" max="11526" width="15.140625" style="35" customWidth="1"/>
    <col min="11527" max="11527" width="49.7109375" style="35" customWidth="1"/>
    <col min="11528" max="11528" width="13.140625" style="35" customWidth="1"/>
    <col min="11529" max="11529" width="9.140625" style="35"/>
    <col min="11530" max="11530" width="17.7109375" style="35" customWidth="1"/>
    <col min="11531" max="11781" width="9.140625" style="35"/>
    <col min="11782" max="11782" width="15.140625" style="35" customWidth="1"/>
    <col min="11783" max="11783" width="49.7109375" style="35" customWidth="1"/>
    <col min="11784" max="11784" width="13.140625" style="35" customWidth="1"/>
    <col min="11785" max="11785" width="9.140625" style="35"/>
    <col min="11786" max="11786" width="17.7109375" style="35" customWidth="1"/>
    <col min="11787" max="12037" width="9.140625" style="35"/>
    <col min="12038" max="12038" width="15.140625" style="35" customWidth="1"/>
    <col min="12039" max="12039" width="49.7109375" style="35" customWidth="1"/>
    <col min="12040" max="12040" width="13.140625" style="35" customWidth="1"/>
    <col min="12041" max="12041" width="9.140625" style="35"/>
    <col min="12042" max="12042" width="17.7109375" style="35" customWidth="1"/>
    <col min="12043" max="12293" width="9.140625" style="35"/>
    <col min="12294" max="12294" width="15.140625" style="35" customWidth="1"/>
    <col min="12295" max="12295" width="49.7109375" style="35" customWidth="1"/>
    <col min="12296" max="12296" width="13.140625" style="35" customWidth="1"/>
    <col min="12297" max="12297" width="9.140625" style="35"/>
    <col min="12298" max="12298" width="17.7109375" style="35" customWidth="1"/>
    <col min="12299" max="12549" width="9.140625" style="35"/>
    <col min="12550" max="12550" width="15.140625" style="35" customWidth="1"/>
    <col min="12551" max="12551" width="49.7109375" style="35" customWidth="1"/>
    <col min="12552" max="12552" width="13.140625" style="35" customWidth="1"/>
    <col min="12553" max="12553" width="9.140625" style="35"/>
    <col min="12554" max="12554" width="17.7109375" style="35" customWidth="1"/>
    <col min="12555" max="12805" width="9.140625" style="35"/>
    <col min="12806" max="12806" width="15.140625" style="35" customWidth="1"/>
    <col min="12807" max="12807" width="49.7109375" style="35" customWidth="1"/>
    <col min="12808" max="12808" width="13.140625" style="35" customWidth="1"/>
    <col min="12809" max="12809" width="9.140625" style="35"/>
    <col min="12810" max="12810" width="17.7109375" style="35" customWidth="1"/>
    <col min="12811" max="13061" width="9.140625" style="35"/>
    <col min="13062" max="13062" width="15.140625" style="35" customWidth="1"/>
    <col min="13063" max="13063" width="49.7109375" style="35" customWidth="1"/>
    <col min="13064" max="13064" width="13.140625" style="35" customWidth="1"/>
    <col min="13065" max="13065" width="9.140625" style="35"/>
    <col min="13066" max="13066" width="17.7109375" style="35" customWidth="1"/>
    <col min="13067" max="13317" width="9.140625" style="35"/>
    <col min="13318" max="13318" width="15.140625" style="35" customWidth="1"/>
    <col min="13319" max="13319" width="49.7109375" style="35" customWidth="1"/>
    <col min="13320" max="13320" width="13.140625" style="35" customWidth="1"/>
    <col min="13321" max="13321" width="9.140625" style="35"/>
    <col min="13322" max="13322" width="17.7109375" style="35" customWidth="1"/>
    <col min="13323" max="13573" width="9.140625" style="35"/>
    <col min="13574" max="13574" width="15.140625" style="35" customWidth="1"/>
    <col min="13575" max="13575" width="49.7109375" style="35" customWidth="1"/>
    <col min="13576" max="13576" width="13.140625" style="35" customWidth="1"/>
    <col min="13577" max="13577" width="9.140625" style="35"/>
    <col min="13578" max="13578" width="17.7109375" style="35" customWidth="1"/>
    <col min="13579" max="13829" width="9.140625" style="35"/>
    <col min="13830" max="13830" width="15.140625" style="35" customWidth="1"/>
    <col min="13831" max="13831" width="49.7109375" style="35" customWidth="1"/>
    <col min="13832" max="13832" width="13.140625" style="35" customWidth="1"/>
    <col min="13833" max="13833" width="9.140625" style="35"/>
    <col min="13834" max="13834" width="17.7109375" style="35" customWidth="1"/>
    <col min="13835" max="14085" width="9.140625" style="35"/>
    <col min="14086" max="14086" width="15.140625" style="35" customWidth="1"/>
    <col min="14087" max="14087" width="49.7109375" style="35" customWidth="1"/>
    <col min="14088" max="14088" width="13.140625" style="35" customWidth="1"/>
    <col min="14089" max="14089" width="9.140625" style="35"/>
    <col min="14090" max="14090" width="17.7109375" style="35" customWidth="1"/>
    <col min="14091" max="14341" width="9.140625" style="35"/>
    <col min="14342" max="14342" width="15.140625" style="35" customWidth="1"/>
    <col min="14343" max="14343" width="49.7109375" style="35" customWidth="1"/>
    <col min="14344" max="14344" width="13.140625" style="35" customWidth="1"/>
    <col min="14345" max="14345" width="9.140625" style="35"/>
    <col min="14346" max="14346" width="17.7109375" style="35" customWidth="1"/>
    <col min="14347" max="14597" width="9.140625" style="35"/>
    <col min="14598" max="14598" width="15.140625" style="35" customWidth="1"/>
    <col min="14599" max="14599" width="49.7109375" style="35" customWidth="1"/>
    <col min="14600" max="14600" width="13.140625" style="35" customWidth="1"/>
    <col min="14601" max="14601" width="9.140625" style="35"/>
    <col min="14602" max="14602" width="17.7109375" style="35" customWidth="1"/>
    <col min="14603" max="14853" width="9.140625" style="35"/>
    <col min="14854" max="14854" width="15.140625" style="35" customWidth="1"/>
    <col min="14855" max="14855" width="49.7109375" style="35" customWidth="1"/>
    <col min="14856" max="14856" width="13.140625" style="35" customWidth="1"/>
    <col min="14857" max="14857" width="9.140625" style="35"/>
    <col min="14858" max="14858" width="17.7109375" style="35" customWidth="1"/>
    <col min="14859" max="15109" width="9.140625" style="35"/>
    <col min="15110" max="15110" width="15.140625" style="35" customWidth="1"/>
    <col min="15111" max="15111" width="49.7109375" style="35" customWidth="1"/>
    <col min="15112" max="15112" width="13.140625" style="35" customWidth="1"/>
    <col min="15113" max="15113" width="9.140625" style="35"/>
    <col min="15114" max="15114" width="17.7109375" style="35" customWidth="1"/>
    <col min="15115" max="15365" width="9.140625" style="35"/>
    <col min="15366" max="15366" width="15.140625" style="35" customWidth="1"/>
    <col min="15367" max="15367" width="49.7109375" style="35" customWidth="1"/>
    <col min="15368" max="15368" width="13.140625" style="35" customWidth="1"/>
    <col min="15369" max="15369" width="9.140625" style="35"/>
    <col min="15370" max="15370" width="17.7109375" style="35" customWidth="1"/>
    <col min="15371" max="15621" width="9.140625" style="35"/>
    <col min="15622" max="15622" width="15.140625" style="35" customWidth="1"/>
    <col min="15623" max="15623" width="49.7109375" style="35" customWidth="1"/>
    <col min="15624" max="15624" width="13.140625" style="35" customWidth="1"/>
    <col min="15625" max="15625" width="9.140625" style="35"/>
    <col min="15626" max="15626" width="17.7109375" style="35" customWidth="1"/>
    <col min="15627" max="15877" width="9.140625" style="35"/>
    <col min="15878" max="15878" width="15.140625" style="35" customWidth="1"/>
    <col min="15879" max="15879" width="49.7109375" style="35" customWidth="1"/>
    <col min="15880" max="15880" width="13.140625" style="35" customWidth="1"/>
    <col min="15881" max="15881" width="9.140625" style="35"/>
    <col min="15882" max="15882" width="17.7109375" style="35" customWidth="1"/>
    <col min="15883" max="16133" width="9.140625" style="35"/>
    <col min="16134" max="16134" width="15.140625" style="35" customWidth="1"/>
    <col min="16135" max="16135" width="49.7109375" style="35" customWidth="1"/>
    <col min="16136" max="16136" width="13.140625" style="35" customWidth="1"/>
    <col min="16137" max="16137" width="9.140625" style="35"/>
    <col min="16138" max="16138" width="17.7109375" style="35" customWidth="1"/>
    <col min="16139" max="16384" width="9.140625" style="35"/>
  </cols>
  <sheetData>
    <row r="1" spans="1:10" ht="15">
      <c r="A1" s="134" t="s">
        <v>79</v>
      </c>
      <c r="B1" s="135"/>
      <c r="D1" s="122"/>
      <c r="E1" s="123" t="s">
        <v>1264</v>
      </c>
      <c r="F1" s="124"/>
      <c r="G1" s="125"/>
      <c r="H1" s="122"/>
      <c r="I1" s="122"/>
      <c r="J1" s="122"/>
    </row>
    <row r="2" spans="1:10">
      <c r="A2" s="135" t="s">
        <v>82</v>
      </c>
      <c r="B2" s="136">
        <v>100</v>
      </c>
      <c r="D2" s="120" t="s">
        <v>1217</v>
      </c>
      <c r="E2" s="86" t="s">
        <v>1235</v>
      </c>
    </row>
    <row r="3" spans="1:10">
      <c r="A3" s="135" t="s">
        <v>85</v>
      </c>
      <c r="B3" s="136">
        <v>80</v>
      </c>
      <c r="D3" s="120" t="s">
        <v>1218</v>
      </c>
      <c r="E3" s="21" t="s">
        <v>1232</v>
      </c>
    </row>
    <row r="4" spans="1:10">
      <c r="A4" s="135" t="s">
        <v>87</v>
      </c>
      <c r="B4" s="136">
        <v>90</v>
      </c>
      <c r="D4" s="120" t="s">
        <v>1219</v>
      </c>
      <c r="E4" s="21" t="s">
        <v>1265</v>
      </c>
    </row>
    <row r="5" spans="1:10">
      <c r="A5" s="130"/>
      <c r="B5" s="131"/>
      <c r="D5" s="120" t="s">
        <v>1221</v>
      </c>
      <c r="E5" s="21" t="s">
        <v>1266</v>
      </c>
    </row>
    <row r="6" spans="1:10">
      <c r="A6" s="130"/>
      <c r="B6" s="131"/>
      <c r="D6" s="120" t="s">
        <v>1234</v>
      </c>
      <c r="E6" s="21" t="s">
        <v>1267</v>
      </c>
    </row>
    <row r="7" spans="1:10">
      <c r="A7" s="130"/>
      <c r="B7" s="131"/>
      <c r="D7" s="120" t="s">
        <v>1240</v>
      </c>
      <c r="E7" s="21" t="s">
        <v>1269</v>
      </c>
    </row>
    <row r="8" spans="1:10">
      <c r="A8" s="130"/>
      <c r="B8" s="131"/>
      <c r="D8" s="120" t="s">
        <v>1246</v>
      </c>
      <c r="E8" s="21" t="s">
        <v>1268</v>
      </c>
    </row>
    <row r="9" spans="1:10" ht="28.5" customHeight="1">
      <c r="D9" s="126" t="s">
        <v>76</v>
      </c>
      <c r="E9" s="126" t="s">
        <v>77</v>
      </c>
      <c r="F9" s="127" t="s">
        <v>6</v>
      </c>
      <c r="G9" s="128" t="s">
        <v>78</v>
      </c>
      <c r="H9" s="128" t="s">
        <v>1208</v>
      </c>
      <c r="I9" s="129" t="s">
        <v>1206</v>
      </c>
      <c r="J9" s="129" t="s">
        <v>1207</v>
      </c>
    </row>
    <row r="10" spans="1:10">
      <c r="D10" s="47" t="s">
        <v>80</v>
      </c>
      <c r="E10" s="47" t="s">
        <v>81</v>
      </c>
      <c r="F10" s="47">
        <v>4</v>
      </c>
      <c r="G10" s="47">
        <v>16.55</v>
      </c>
      <c r="H10" s="121">
        <f t="shared" ref="H10:H73" si="0">G10*$B$2</f>
        <v>1655</v>
      </c>
      <c r="I10" s="121">
        <f>F10*H10</f>
        <v>6620</v>
      </c>
      <c r="J10" s="121">
        <f>I10-I10*20/120</f>
        <v>5516.666666666667</v>
      </c>
    </row>
    <row r="11" spans="1:10">
      <c r="D11" s="47" t="s">
        <v>83</v>
      </c>
      <c r="E11" s="47" t="s">
        <v>84</v>
      </c>
      <c r="F11" s="47">
        <v>3</v>
      </c>
      <c r="G11" s="47">
        <v>17.350000000000001</v>
      </c>
      <c r="H11" s="121">
        <f t="shared" si="0"/>
        <v>1735.0000000000002</v>
      </c>
      <c r="I11" s="121">
        <f t="shared" ref="I11:I74" si="1">F11*H11</f>
        <v>5205.0000000000009</v>
      </c>
      <c r="J11" s="121">
        <f t="shared" ref="J11:J74" si="2">I11-I11*20/120</f>
        <v>4337.5000000000009</v>
      </c>
    </row>
    <row r="12" spans="1:10" ht="14.25" customHeight="1">
      <c r="D12" s="47" t="s">
        <v>80</v>
      </c>
      <c r="E12" s="47" t="s">
        <v>86</v>
      </c>
      <c r="F12" s="47">
        <v>11</v>
      </c>
      <c r="G12" s="47">
        <v>24.78</v>
      </c>
      <c r="H12" s="121">
        <f t="shared" si="0"/>
        <v>2478</v>
      </c>
      <c r="I12" s="121">
        <f t="shared" si="1"/>
        <v>27258</v>
      </c>
      <c r="J12" s="121">
        <f t="shared" si="2"/>
        <v>22715</v>
      </c>
    </row>
    <row r="13" spans="1:10">
      <c r="D13" s="47" t="s">
        <v>83</v>
      </c>
      <c r="E13" s="47" t="s">
        <v>88</v>
      </c>
      <c r="F13" s="47">
        <v>2</v>
      </c>
      <c r="G13" s="47">
        <v>27.46</v>
      </c>
      <c r="H13" s="121">
        <f t="shared" si="0"/>
        <v>2746</v>
      </c>
      <c r="I13" s="121">
        <f t="shared" si="1"/>
        <v>5492</v>
      </c>
      <c r="J13" s="121">
        <f t="shared" si="2"/>
        <v>4576.666666666667</v>
      </c>
    </row>
    <row r="14" spans="1:10">
      <c r="D14" s="47" t="s">
        <v>83</v>
      </c>
      <c r="E14" s="47" t="s">
        <v>89</v>
      </c>
      <c r="F14" s="47">
        <v>5</v>
      </c>
      <c r="G14" s="47">
        <v>25.54</v>
      </c>
      <c r="H14" s="121">
        <f t="shared" si="0"/>
        <v>2554</v>
      </c>
      <c r="I14" s="121">
        <f t="shared" si="1"/>
        <v>12770</v>
      </c>
      <c r="J14" s="121">
        <f t="shared" si="2"/>
        <v>10641.666666666666</v>
      </c>
    </row>
    <row r="15" spans="1:10">
      <c r="D15" s="47" t="s">
        <v>83</v>
      </c>
      <c r="E15" s="47" t="s">
        <v>90</v>
      </c>
      <c r="F15" s="47">
        <v>8</v>
      </c>
      <c r="G15" s="47">
        <v>26.7</v>
      </c>
      <c r="H15" s="121">
        <f t="shared" si="0"/>
        <v>2670</v>
      </c>
      <c r="I15" s="121">
        <f t="shared" si="1"/>
        <v>21360</v>
      </c>
      <c r="J15" s="121">
        <f t="shared" si="2"/>
        <v>17800</v>
      </c>
    </row>
    <row r="16" spans="1:10">
      <c r="D16" s="47" t="s">
        <v>91</v>
      </c>
      <c r="E16" s="47" t="s">
        <v>92</v>
      </c>
      <c r="F16" s="47">
        <v>9</v>
      </c>
      <c r="G16" s="47">
        <v>6.02</v>
      </c>
      <c r="H16" s="121">
        <f t="shared" si="0"/>
        <v>602</v>
      </c>
      <c r="I16" s="121">
        <f t="shared" si="1"/>
        <v>5418</v>
      </c>
      <c r="J16" s="121">
        <f t="shared" si="2"/>
        <v>4515</v>
      </c>
    </row>
    <row r="17" spans="1:10">
      <c r="D17" s="47" t="s">
        <v>93</v>
      </c>
      <c r="E17" s="47" t="s">
        <v>94</v>
      </c>
      <c r="F17" s="47">
        <v>10</v>
      </c>
      <c r="G17" s="47">
        <v>3.41</v>
      </c>
      <c r="H17" s="121">
        <f t="shared" si="0"/>
        <v>341</v>
      </c>
      <c r="I17" s="121">
        <f t="shared" si="1"/>
        <v>3410</v>
      </c>
      <c r="J17" s="121">
        <f t="shared" si="2"/>
        <v>2841.6666666666665</v>
      </c>
    </row>
    <row r="18" spans="1:10">
      <c r="D18" s="47" t="s">
        <v>95</v>
      </c>
      <c r="E18" s="47" t="s">
        <v>96</v>
      </c>
      <c r="F18" s="47">
        <v>4</v>
      </c>
      <c r="G18" s="47">
        <v>5.0599999999999996</v>
      </c>
      <c r="H18" s="121">
        <f t="shared" si="0"/>
        <v>505.99999999999994</v>
      </c>
      <c r="I18" s="121">
        <f t="shared" si="1"/>
        <v>2023.9999999999998</v>
      </c>
      <c r="J18" s="121">
        <f t="shared" si="2"/>
        <v>1686.6666666666665</v>
      </c>
    </row>
    <row r="19" spans="1:10" ht="12.75" customHeight="1">
      <c r="A19" s="132"/>
      <c r="B19" s="132"/>
      <c r="D19" s="47" t="s">
        <v>95</v>
      </c>
      <c r="E19" s="47" t="s">
        <v>97</v>
      </c>
      <c r="F19" s="47">
        <v>10</v>
      </c>
      <c r="G19" s="47">
        <v>5.0599999999999996</v>
      </c>
      <c r="H19" s="121">
        <f t="shared" si="0"/>
        <v>505.99999999999994</v>
      </c>
      <c r="I19" s="121">
        <f t="shared" si="1"/>
        <v>5059.9999999999991</v>
      </c>
      <c r="J19" s="121">
        <f t="shared" si="2"/>
        <v>4216.6666666666661</v>
      </c>
    </row>
    <row r="20" spans="1:10" ht="12.75" customHeight="1">
      <c r="A20" s="132"/>
      <c r="B20" s="132"/>
      <c r="D20" s="47" t="s">
        <v>93</v>
      </c>
      <c r="E20" s="47" t="s">
        <v>98</v>
      </c>
      <c r="F20" s="47">
        <v>7</v>
      </c>
      <c r="G20" s="47">
        <v>5.0599999999999996</v>
      </c>
      <c r="H20" s="121">
        <f t="shared" si="0"/>
        <v>505.99999999999994</v>
      </c>
      <c r="I20" s="121">
        <f t="shared" si="1"/>
        <v>3541.9999999999995</v>
      </c>
      <c r="J20" s="121">
        <f t="shared" si="2"/>
        <v>2951.6666666666661</v>
      </c>
    </row>
    <row r="21" spans="1:10" ht="12.75" customHeight="1">
      <c r="A21" s="132"/>
      <c r="B21" s="132"/>
      <c r="D21" s="47" t="s">
        <v>93</v>
      </c>
      <c r="E21" s="47" t="s">
        <v>99</v>
      </c>
      <c r="F21" s="47">
        <v>10</v>
      </c>
      <c r="G21" s="47">
        <v>3.04</v>
      </c>
      <c r="H21" s="121">
        <f t="shared" si="0"/>
        <v>304</v>
      </c>
      <c r="I21" s="121">
        <f t="shared" si="1"/>
        <v>3040</v>
      </c>
      <c r="J21" s="121">
        <f t="shared" si="2"/>
        <v>2533.3333333333335</v>
      </c>
    </row>
    <row r="22" spans="1:10" ht="12.75" customHeight="1">
      <c r="A22" s="132"/>
      <c r="B22" s="132"/>
      <c r="D22" s="47" t="s">
        <v>93</v>
      </c>
      <c r="E22" s="47" t="s">
        <v>100</v>
      </c>
      <c r="F22" s="47">
        <v>8</v>
      </c>
      <c r="G22" s="47">
        <v>4.55</v>
      </c>
      <c r="H22" s="121">
        <f t="shared" si="0"/>
        <v>455</v>
      </c>
      <c r="I22" s="121">
        <f t="shared" si="1"/>
        <v>3640</v>
      </c>
      <c r="J22" s="121">
        <f t="shared" si="2"/>
        <v>3033.3333333333335</v>
      </c>
    </row>
    <row r="23" spans="1:10" ht="12.75" customHeight="1">
      <c r="A23" s="132"/>
      <c r="B23" s="132"/>
      <c r="D23" s="47" t="s">
        <v>93</v>
      </c>
      <c r="E23" s="47" t="s">
        <v>101</v>
      </c>
      <c r="F23" s="47">
        <v>3</v>
      </c>
      <c r="G23" s="47">
        <v>4.5599999999999996</v>
      </c>
      <c r="H23" s="121">
        <f t="shared" si="0"/>
        <v>455.99999999999994</v>
      </c>
      <c r="I23" s="121">
        <f t="shared" si="1"/>
        <v>1367.9999999999998</v>
      </c>
      <c r="J23" s="121">
        <f t="shared" si="2"/>
        <v>1139.9999999999998</v>
      </c>
    </row>
    <row r="24" spans="1:10" ht="12.75" customHeight="1">
      <c r="A24" s="132"/>
      <c r="B24" s="132"/>
      <c r="D24" s="47" t="s">
        <v>93</v>
      </c>
      <c r="E24" s="47" t="s">
        <v>102</v>
      </c>
      <c r="F24" s="47">
        <v>3</v>
      </c>
      <c r="G24" s="47">
        <v>27.32</v>
      </c>
      <c r="H24" s="121">
        <f t="shared" si="0"/>
        <v>2732</v>
      </c>
      <c r="I24" s="121">
        <f t="shared" si="1"/>
        <v>8196</v>
      </c>
      <c r="J24" s="121">
        <f t="shared" si="2"/>
        <v>6830</v>
      </c>
    </row>
    <row r="25" spans="1:10" ht="12.75" customHeight="1">
      <c r="A25" s="132"/>
      <c r="B25" s="132"/>
      <c r="D25" s="47" t="s">
        <v>93</v>
      </c>
      <c r="E25" s="47" t="s">
        <v>103</v>
      </c>
      <c r="F25" s="47">
        <v>7</v>
      </c>
      <c r="G25" s="47">
        <v>26.31</v>
      </c>
      <c r="H25" s="121">
        <f t="shared" si="0"/>
        <v>2631</v>
      </c>
      <c r="I25" s="121">
        <f t="shared" si="1"/>
        <v>18417</v>
      </c>
      <c r="J25" s="121">
        <f t="shared" si="2"/>
        <v>15347.5</v>
      </c>
    </row>
    <row r="26" spans="1:10" ht="12.75" customHeight="1">
      <c r="A26" s="132"/>
      <c r="B26" s="132"/>
      <c r="D26" s="47" t="s">
        <v>93</v>
      </c>
      <c r="E26" s="47" t="s">
        <v>104</v>
      </c>
      <c r="F26" s="47">
        <v>2</v>
      </c>
      <c r="G26" s="47">
        <v>9.11</v>
      </c>
      <c r="H26" s="121">
        <f t="shared" si="0"/>
        <v>911</v>
      </c>
      <c r="I26" s="121">
        <f t="shared" si="1"/>
        <v>1822</v>
      </c>
      <c r="J26" s="121">
        <f t="shared" si="2"/>
        <v>1518.3333333333333</v>
      </c>
    </row>
    <row r="27" spans="1:10" ht="12.75" customHeight="1">
      <c r="A27" s="132"/>
      <c r="B27" s="132"/>
      <c r="D27" s="47" t="s">
        <v>93</v>
      </c>
      <c r="E27" s="47" t="s">
        <v>105</v>
      </c>
      <c r="F27" s="47">
        <v>11</v>
      </c>
      <c r="G27" s="47">
        <v>5.0599999999999996</v>
      </c>
      <c r="H27" s="121">
        <f t="shared" si="0"/>
        <v>505.99999999999994</v>
      </c>
      <c r="I27" s="121">
        <f t="shared" si="1"/>
        <v>5565.9999999999991</v>
      </c>
      <c r="J27" s="121">
        <f t="shared" si="2"/>
        <v>4638.3333333333321</v>
      </c>
    </row>
    <row r="28" spans="1:10" ht="12.75" customHeight="1">
      <c r="A28" s="132"/>
      <c r="B28" s="132"/>
      <c r="D28" s="47" t="s">
        <v>93</v>
      </c>
      <c r="E28" s="47" t="s">
        <v>106</v>
      </c>
      <c r="F28" s="47">
        <v>4</v>
      </c>
      <c r="G28" s="47">
        <v>7.08</v>
      </c>
      <c r="H28" s="121">
        <f t="shared" si="0"/>
        <v>708</v>
      </c>
      <c r="I28" s="121">
        <f t="shared" si="1"/>
        <v>2832</v>
      </c>
      <c r="J28" s="121">
        <f t="shared" si="2"/>
        <v>2360</v>
      </c>
    </row>
    <row r="29" spans="1:10" ht="12.75" customHeight="1">
      <c r="A29" s="132"/>
      <c r="B29" s="132"/>
      <c r="D29" s="47" t="s">
        <v>93</v>
      </c>
      <c r="E29" s="47" t="s">
        <v>107</v>
      </c>
      <c r="F29" s="47">
        <v>4</v>
      </c>
      <c r="G29" s="47">
        <v>5.0599999999999996</v>
      </c>
      <c r="H29" s="121">
        <f t="shared" si="0"/>
        <v>505.99999999999994</v>
      </c>
      <c r="I29" s="121">
        <f t="shared" si="1"/>
        <v>2023.9999999999998</v>
      </c>
      <c r="J29" s="121">
        <f t="shared" si="2"/>
        <v>1686.6666666666665</v>
      </c>
    </row>
    <row r="30" spans="1:10" ht="12.75" customHeight="1">
      <c r="A30" s="132"/>
      <c r="B30" s="132"/>
      <c r="D30" s="47" t="s">
        <v>93</v>
      </c>
      <c r="E30" s="47" t="s">
        <v>108</v>
      </c>
      <c r="F30" s="47">
        <v>8</v>
      </c>
      <c r="G30" s="47">
        <v>41.49</v>
      </c>
      <c r="H30" s="121">
        <f t="shared" si="0"/>
        <v>4149</v>
      </c>
      <c r="I30" s="121">
        <f t="shared" si="1"/>
        <v>33192</v>
      </c>
      <c r="J30" s="121">
        <f t="shared" si="2"/>
        <v>27660</v>
      </c>
    </row>
    <row r="31" spans="1:10">
      <c r="D31" s="47" t="s">
        <v>93</v>
      </c>
      <c r="E31" s="47" t="s">
        <v>109</v>
      </c>
      <c r="F31" s="47">
        <v>2</v>
      </c>
      <c r="G31" s="47">
        <v>4.05</v>
      </c>
      <c r="H31" s="121">
        <f t="shared" si="0"/>
        <v>405</v>
      </c>
      <c r="I31" s="121">
        <f t="shared" si="1"/>
        <v>810</v>
      </c>
      <c r="J31" s="121">
        <f t="shared" si="2"/>
        <v>675</v>
      </c>
    </row>
    <row r="32" spans="1:10" ht="12.75" customHeight="1">
      <c r="A32" s="133"/>
      <c r="B32" s="133"/>
      <c r="D32" s="47" t="s">
        <v>93</v>
      </c>
      <c r="E32" s="47" t="s">
        <v>110</v>
      </c>
      <c r="F32" s="47">
        <v>10</v>
      </c>
      <c r="G32" s="47">
        <v>5.0599999999999996</v>
      </c>
      <c r="H32" s="121">
        <f t="shared" si="0"/>
        <v>505.99999999999994</v>
      </c>
      <c r="I32" s="121">
        <f t="shared" si="1"/>
        <v>5059.9999999999991</v>
      </c>
      <c r="J32" s="121">
        <f t="shared" si="2"/>
        <v>4216.6666666666661</v>
      </c>
    </row>
    <row r="33" spans="1:10">
      <c r="A33" s="133"/>
      <c r="B33" s="133"/>
      <c r="D33" s="47" t="s">
        <v>93</v>
      </c>
      <c r="E33" s="47" t="s">
        <v>111</v>
      </c>
      <c r="F33" s="47">
        <v>6</v>
      </c>
      <c r="G33" s="47">
        <v>4.05</v>
      </c>
      <c r="H33" s="121">
        <f t="shared" si="0"/>
        <v>405</v>
      </c>
      <c r="I33" s="121">
        <f t="shared" si="1"/>
        <v>2430</v>
      </c>
      <c r="J33" s="121">
        <f t="shared" si="2"/>
        <v>2025</v>
      </c>
    </row>
    <row r="34" spans="1:10">
      <c r="A34" s="133"/>
      <c r="B34" s="133"/>
      <c r="D34" s="47" t="s">
        <v>93</v>
      </c>
      <c r="E34" s="47" t="s">
        <v>112</v>
      </c>
      <c r="F34" s="47">
        <v>8</v>
      </c>
      <c r="G34" s="47">
        <v>6.58</v>
      </c>
      <c r="H34" s="121">
        <f t="shared" si="0"/>
        <v>658</v>
      </c>
      <c r="I34" s="121">
        <f t="shared" si="1"/>
        <v>5264</v>
      </c>
      <c r="J34" s="121">
        <f t="shared" si="2"/>
        <v>4386.666666666667</v>
      </c>
    </row>
    <row r="35" spans="1:10">
      <c r="A35" s="133"/>
      <c r="B35" s="133"/>
      <c r="D35" s="47" t="s">
        <v>93</v>
      </c>
      <c r="E35" s="47" t="s">
        <v>113</v>
      </c>
      <c r="F35" s="47">
        <v>6</v>
      </c>
      <c r="G35" s="47">
        <v>6.07</v>
      </c>
      <c r="H35" s="121">
        <f t="shared" si="0"/>
        <v>607</v>
      </c>
      <c r="I35" s="121">
        <f t="shared" si="1"/>
        <v>3642</v>
      </c>
      <c r="J35" s="121">
        <f t="shared" si="2"/>
        <v>3035</v>
      </c>
    </row>
    <row r="36" spans="1:10">
      <c r="A36" s="133"/>
      <c r="B36" s="133"/>
      <c r="D36" s="47" t="s">
        <v>93</v>
      </c>
      <c r="E36" s="47" t="s">
        <v>114</v>
      </c>
      <c r="F36" s="47">
        <v>7</v>
      </c>
      <c r="G36" s="47">
        <v>4.55</v>
      </c>
      <c r="H36" s="121">
        <f t="shared" si="0"/>
        <v>455</v>
      </c>
      <c r="I36" s="121">
        <f t="shared" si="1"/>
        <v>3185</v>
      </c>
      <c r="J36" s="121">
        <f t="shared" si="2"/>
        <v>2654.1666666666665</v>
      </c>
    </row>
    <row r="37" spans="1:10">
      <c r="A37" s="133"/>
      <c r="B37" s="133"/>
      <c r="D37" s="47" t="s">
        <v>93</v>
      </c>
      <c r="E37" s="47" t="s">
        <v>115</v>
      </c>
      <c r="F37" s="47">
        <v>6</v>
      </c>
      <c r="G37" s="47">
        <v>0.65</v>
      </c>
      <c r="H37" s="121">
        <f t="shared" si="0"/>
        <v>65</v>
      </c>
      <c r="I37" s="121">
        <f t="shared" si="1"/>
        <v>390</v>
      </c>
      <c r="J37" s="121">
        <f t="shared" si="2"/>
        <v>325</v>
      </c>
    </row>
    <row r="38" spans="1:10">
      <c r="A38" s="133"/>
      <c r="B38" s="133"/>
      <c r="D38" s="47" t="s">
        <v>93</v>
      </c>
      <c r="E38" s="47" t="s">
        <v>116</v>
      </c>
      <c r="F38" s="47">
        <v>10</v>
      </c>
      <c r="G38" s="47">
        <v>28.33</v>
      </c>
      <c r="H38" s="121">
        <f t="shared" si="0"/>
        <v>2833</v>
      </c>
      <c r="I38" s="121">
        <f t="shared" si="1"/>
        <v>28330</v>
      </c>
      <c r="J38" s="121">
        <f t="shared" si="2"/>
        <v>23608.333333333332</v>
      </c>
    </row>
    <row r="39" spans="1:10">
      <c r="A39" s="133"/>
      <c r="B39" s="133"/>
      <c r="D39" s="47" t="s">
        <v>93</v>
      </c>
      <c r="E39" s="47" t="s">
        <v>117</v>
      </c>
      <c r="F39" s="47">
        <v>5</v>
      </c>
      <c r="G39" s="47">
        <v>28.33</v>
      </c>
      <c r="H39" s="121">
        <f t="shared" si="0"/>
        <v>2833</v>
      </c>
      <c r="I39" s="121">
        <f t="shared" si="1"/>
        <v>14165</v>
      </c>
      <c r="J39" s="121">
        <f t="shared" si="2"/>
        <v>11804.166666666666</v>
      </c>
    </row>
    <row r="40" spans="1:10">
      <c r="A40" s="133"/>
      <c r="B40" s="133"/>
      <c r="D40" s="47" t="s">
        <v>118</v>
      </c>
      <c r="E40" s="47" t="s">
        <v>119</v>
      </c>
      <c r="F40" s="47">
        <v>3</v>
      </c>
      <c r="G40" s="47">
        <v>13.59</v>
      </c>
      <c r="H40" s="121">
        <f t="shared" si="0"/>
        <v>1359</v>
      </c>
      <c r="I40" s="121">
        <f t="shared" si="1"/>
        <v>4077</v>
      </c>
      <c r="J40" s="121">
        <f t="shared" si="2"/>
        <v>3397.5</v>
      </c>
    </row>
    <row r="41" spans="1:10">
      <c r="A41" s="133"/>
      <c r="B41" s="133"/>
      <c r="D41" s="47" t="s">
        <v>93</v>
      </c>
      <c r="E41" s="47" t="s">
        <v>120</v>
      </c>
      <c r="F41" s="47">
        <v>2</v>
      </c>
      <c r="G41" s="47">
        <v>28.33</v>
      </c>
      <c r="H41" s="121">
        <f t="shared" si="0"/>
        <v>2833</v>
      </c>
      <c r="I41" s="121">
        <f t="shared" si="1"/>
        <v>5666</v>
      </c>
      <c r="J41" s="121">
        <f t="shared" si="2"/>
        <v>4721.666666666667</v>
      </c>
    </row>
    <row r="42" spans="1:10">
      <c r="D42" s="47" t="s">
        <v>93</v>
      </c>
      <c r="E42" s="47" t="s">
        <v>121</v>
      </c>
      <c r="F42" s="47">
        <v>4</v>
      </c>
      <c r="G42" s="47">
        <v>28.33</v>
      </c>
      <c r="H42" s="121">
        <f t="shared" si="0"/>
        <v>2833</v>
      </c>
      <c r="I42" s="121">
        <f t="shared" si="1"/>
        <v>11332</v>
      </c>
      <c r="J42" s="121">
        <f t="shared" si="2"/>
        <v>9443.3333333333339</v>
      </c>
    </row>
    <row r="43" spans="1:10">
      <c r="D43" s="47" t="s">
        <v>93</v>
      </c>
      <c r="E43" s="47" t="s">
        <v>122</v>
      </c>
      <c r="F43" s="47">
        <v>8</v>
      </c>
      <c r="G43" s="47">
        <v>32.28</v>
      </c>
      <c r="H43" s="121">
        <f t="shared" si="0"/>
        <v>3228</v>
      </c>
      <c r="I43" s="121">
        <f t="shared" si="1"/>
        <v>25824</v>
      </c>
      <c r="J43" s="121">
        <f t="shared" si="2"/>
        <v>21520</v>
      </c>
    </row>
    <row r="44" spans="1:10">
      <c r="D44" s="47" t="s">
        <v>93</v>
      </c>
      <c r="E44" s="47" t="s">
        <v>123</v>
      </c>
      <c r="F44" s="47">
        <v>8</v>
      </c>
      <c r="G44" s="47">
        <v>23.27</v>
      </c>
      <c r="H44" s="121">
        <f t="shared" si="0"/>
        <v>2327</v>
      </c>
      <c r="I44" s="121">
        <f t="shared" si="1"/>
        <v>18616</v>
      </c>
      <c r="J44" s="121">
        <f t="shared" si="2"/>
        <v>15513.333333333334</v>
      </c>
    </row>
    <row r="45" spans="1:10">
      <c r="D45" s="47" t="s">
        <v>118</v>
      </c>
      <c r="E45" s="47" t="s">
        <v>124</v>
      </c>
      <c r="F45" s="47">
        <v>9</v>
      </c>
      <c r="G45" s="47">
        <v>15.64</v>
      </c>
      <c r="H45" s="121">
        <f t="shared" si="0"/>
        <v>1564</v>
      </c>
      <c r="I45" s="121">
        <f t="shared" si="1"/>
        <v>14076</v>
      </c>
      <c r="J45" s="121">
        <f t="shared" si="2"/>
        <v>11730</v>
      </c>
    </row>
    <row r="46" spans="1:10">
      <c r="D46" s="47" t="s">
        <v>118</v>
      </c>
      <c r="E46" s="47" t="s">
        <v>125</v>
      </c>
      <c r="F46" s="47">
        <v>4</v>
      </c>
      <c r="G46" s="47">
        <v>13.3</v>
      </c>
      <c r="H46" s="121">
        <f t="shared" si="0"/>
        <v>1330</v>
      </c>
      <c r="I46" s="121">
        <f t="shared" si="1"/>
        <v>5320</v>
      </c>
      <c r="J46" s="121">
        <f t="shared" si="2"/>
        <v>4433.333333333333</v>
      </c>
    </row>
    <row r="47" spans="1:10">
      <c r="D47" s="47" t="s">
        <v>93</v>
      </c>
      <c r="E47" s="47" t="s">
        <v>126</v>
      </c>
      <c r="F47" s="47">
        <v>10</v>
      </c>
      <c r="G47" s="47">
        <v>4.05</v>
      </c>
      <c r="H47" s="121">
        <f t="shared" si="0"/>
        <v>405</v>
      </c>
      <c r="I47" s="121">
        <f t="shared" si="1"/>
        <v>4050</v>
      </c>
      <c r="J47" s="121">
        <f t="shared" si="2"/>
        <v>3375</v>
      </c>
    </row>
    <row r="48" spans="1:10">
      <c r="D48" s="47" t="s">
        <v>93</v>
      </c>
      <c r="E48" s="47" t="s">
        <v>127</v>
      </c>
      <c r="F48" s="47">
        <v>3</v>
      </c>
      <c r="G48" s="47">
        <v>5.0599999999999996</v>
      </c>
      <c r="H48" s="121">
        <f t="shared" si="0"/>
        <v>505.99999999999994</v>
      </c>
      <c r="I48" s="121">
        <f t="shared" si="1"/>
        <v>1517.9999999999998</v>
      </c>
      <c r="J48" s="121">
        <f t="shared" si="2"/>
        <v>1264.9999999999998</v>
      </c>
    </row>
    <row r="49" spans="4:10">
      <c r="D49" s="47" t="s">
        <v>93</v>
      </c>
      <c r="E49" s="47" t="s">
        <v>128</v>
      </c>
      <c r="F49" s="47">
        <v>6</v>
      </c>
      <c r="G49" s="47">
        <v>5.0599999999999996</v>
      </c>
      <c r="H49" s="121">
        <f t="shared" si="0"/>
        <v>505.99999999999994</v>
      </c>
      <c r="I49" s="121">
        <f t="shared" si="1"/>
        <v>3035.9999999999995</v>
      </c>
      <c r="J49" s="121">
        <f t="shared" si="2"/>
        <v>2529.9999999999995</v>
      </c>
    </row>
    <row r="50" spans="4:10">
      <c r="D50" s="47" t="s">
        <v>93</v>
      </c>
      <c r="E50" s="47" t="s">
        <v>129</v>
      </c>
      <c r="F50" s="47">
        <v>5</v>
      </c>
      <c r="G50" s="47">
        <v>5.0599999999999996</v>
      </c>
      <c r="H50" s="121">
        <f t="shared" si="0"/>
        <v>505.99999999999994</v>
      </c>
      <c r="I50" s="121">
        <f t="shared" si="1"/>
        <v>2529.9999999999995</v>
      </c>
      <c r="J50" s="121">
        <f t="shared" si="2"/>
        <v>2108.333333333333</v>
      </c>
    </row>
    <row r="51" spans="4:10">
      <c r="D51" s="47" t="s">
        <v>93</v>
      </c>
      <c r="E51" s="47" t="s">
        <v>130</v>
      </c>
      <c r="F51" s="47">
        <v>10</v>
      </c>
      <c r="G51" s="47">
        <v>5.0599999999999996</v>
      </c>
      <c r="H51" s="121">
        <f t="shared" si="0"/>
        <v>505.99999999999994</v>
      </c>
      <c r="I51" s="121">
        <f t="shared" si="1"/>
        <v>5059.9999999999991</v>
      </c>
      <c r="J51" s="121">
        <f t="shared" si="2"/>
        <v>4216.6666666666661</v>
      </c>
    </row>
    <row r="52" spans="4:10">
      <c r="D52" s="47" t="s">
        <v>93</v>
      </c>
      <c r="E52" s="47" t="s">
        <v>131</v>
      </c>
      <c r="F52" s="47">
        <v>8</v>
      </c>
      <c r="G52" s="47">
        <v>5.0599999999999996</v>
      </c>
      <c r="H52" s="121">
        <f t="shared" si="0"/>
        <v>505.99999999999994</v>
      </c>
      <c r="I52" s="121">
        <f t="shared" si="1"/>
        <v>4047.9999999999995</v>
      </c>
      <c r="J52" s="121">
        <f t="shared" si="2"/>
        <v>3373.333333333333</v>
      </c>
    </row>
    <row r="53" spans="4:10">
      <c r="D53" s="47" t="s">
        <v>93</v>
      </c>
      <c r="E53" s="47" t="s">
        <v>132</v>
      </c>
      <c r="F53" s="47">
        <v>8</v>
      </c>
      <c r="G53" s="47">
        <v>5.0599999999999996</v>
      </c>
      <c r="H53" s="121">
        <f t="shared" si="0"/>
        <v>505.99999999999994</v>
      </c>
      <c r="I53" s="121">
        <f t="shared" si="1"/>
        <v>4047.9999999999995</v>
      </c>
      <c r="J53" s="121">
        <f t="shared" si="2"/>
        <v>3373.333333333333</v>
      </c>
    </row>
    <row r="54" spans="4:10">
      <c r="D54" s="47" t="s">
        <v>93</v>
      </c>
      <c r="E54" s="47" t="s">
        <v>133</v>
      </c>
      <c r="F54" s="47">
        <v>2</v>
      </c>
      <c r="G54" s="47">
        <v>5.0599999999999996</v>
      </c>
      <c r="H54" s="121">
        <f t="shared" si="0"/>
        <v>505.99999999999994</v>
      </c>
      <c r="I54" s="121">
        <f t="shared" si="1"/>
        <v>1011.9999999999999</v>
      </c>
      <c r="J54" s="121">
        <f t="shared" si="2"/>
        <v>843.33333333333326</v>
      </c>
    </row>
    <row r="55" spans="4:10">
      <c r="D55" s="47" t="s">
        <v>93</v>
      </c>
      <c r="E55" s="47" t="s">
        <v>134</v>
      </c>
      <c r="F55" s="47">
        <v>5</v>
      </c>
      <c r="G55" s="47">
        <v>3.04</v>
      </c>
      <c r="H55" s="121">
        <f t="shared" si="0"/>
        <v>304</v>
      </c>
      <c r="I55" s="121">
        <f t="shared" si="1"/>
        <v>1520</v>
      </c>
      <c r="J55" s="121">
        <f t="shared" si="2"/>
        <v>1266.6666666666667</v>
      </c>
    </row>
    <row r="56" spans="4:10">
      <c r="D56" s="47" t="s">
        <v>93</v>
      </c>
      <c r="E56" s="47" t="s">
        <v>135</v>
      </c>
      <c r="F56" s="47">
        <v>3</v>
      </c>
      <c r="G56" s="47">
        <v>3.8</v>
      </c>
      <c r="H56" s="121">
        <f t="shared" si="0"/>
        <v>380</v>
      </c>
      <c r="I56" s="121">
        <f t="shared" si="1"/>
        <v>1140</v>
      </c>
      <c r="J56" s="121">
        <f t="shared" si="2"/>
        <v>950</v>
      </c>
    </row>
    <row r="57" spans="4:10">
      <c r="D57" s="47" t="s">
        <v>93</v>
      </c>
      <c r="E57" s="47" t="s">
        <v>136</v>
      </c>
      <c r="F57" s="47">
        <v>6</v>
      </c>
      <c r="G57" s="47">
        <v>9.11</v>
      </c>
      <c r="H57" s="121">
        <f t="shared" si="0"/>
        <v>911</v>
      </c>
      <c r="I57" s="121">
        <f t="shared" si="1"/>
        <v>5466</v>
      </c>
      <c r="J57" s="121">
        <f t="shared" si="2"/>
        <v>4555</v>
      </c>
    </row>
    <row r="58" spans="4:10">
      <c r="D58" s="47" t="s">
        <v>93</v>
      </c>
      <c r="E58" s="47" t="s">
        <v>137</v>
      </c>
      <c r="F58" s="47">
        <v>3</v>
      </c>
      <c r="G58" s="47">
        <v>7.08</v>
      </c>
      <c r="H58" s="121">
        <f t="shared" si="0"/>
        <v>708</v>
      </c>
      <c r="I58" s="121">
        <f t="shared" si="1"/>
        <v>2124</v>
      </c>
      <c r="J58" s="121">
        <f t="shared" si="2"/>
        <v>1770</v>
      </c>
    </row>
    <row r="59" spans="4:10">
      <c r="D59" s="47" t="s">
        <v>93</v>
      </c>
      <c r="E59" s="47" t="s">
        <v>138</v>
      </c>
      <c r="F59" s="47">
        <v>2</v>
      </c>
      <c r="G59" s="47">
        <v>7.08</v>
      </c>
      <c r="H59" s="121">
        <f t="shared" si="0"/>
        <v>708</v>
      </c>
      <c r="I59" s="121">
        <f t="shared" si="1"/>
        <v>1416</v>
      </c>
      <c r="J59" s="121">
        <f t="shared" si="2"/>
        <v>1180</v>
      </c>
    </row>
    <row r="60" spans="4:10">
      <c r="D60" s="47" t="s">
        <v>93</v>
      </c>
      <c r="E60" s="47" t="s">
        <v>139</v>
      </c>
      <c r="F60" s="47">
        <v>2</v>
      </c>
      <c r="G60" s="47">
        <v>7.08</v>
      </c>
      <c r="H60" s="121">
        <f t="shared" si="0"/>
        <v>708</v>
      </c>
      <c r="I60" s="121">
        <f t="shared" si="1"/>
        <v>1416</v>
      </c>
      <c r="J60" s="121">
        <f t="shared" si="2"/>
        <v>1180</v>
      </c>
    </row>
    <row r="61" spans="4:10">
      <c r="D61" s="47" t="s">
        <v>93</v>
      </c>
      <c r="E61" s="47" t="s">
        <v>140</v>
      </c>
      <c r="F61" s="47">
        <v>8</v>
      </c>
      <c r="G61" s="47">
        <v>7.08</v>
      </c>
      <c r="H61" s="121">
        <f t="shared" si="0"/>
        <v>708</v>
      </c>
      <c r="I61" s="121">
        <f t="shared" si="1"/>
        <v>5664</v>
      </c>
      <c r="J61" s="121">
        <f t="shared" si="2"/>
        <v>4720</v>
      </c>
    </row>
    <row r="62" spans="4:10">
      <c r="D62" s="47" t="s">
        <v>93</v>
      </c>
      <c r="E62" s="47" t="s">
        <v>141</v>
      </c>
      <c r="F62" s="47">
        <v>3</v>
      </c>
      <c r="G62" s="47">
        <v>7.08</v>
      </c>
      <c r="H62" s="121">
        <f t="shared" si="0"/>
        <v>708</v>
      </c>
      <c r="I62" s="121">
        <f t="shared" si="1"/>
        <v>2124</v>
      </c>
      <c r="J62" s="121">
        <f t="shared" si="2"/>
        <v>1770</v>
      </c>
    </row>
    <row r="63" spans="4:10">
      <c r="D63" s="47" t="s">
        <v>93</v>
      </c>
      <c r="E63" s="47" t="s">
        <v>142</v>
      </c>
      <c r="F63" s="47">
        <v>6</v>
      </c>
      <c r="G63" s="47">
        <v>7.08</v>
      </c>
      <c r="H63" s="121">
        <f t="shared" si="0"/>
        <v>708</v>
      </c>
      <c r="I63" s="121">
        <f t="shared" si="1"/>
        <v>4248</v>
      </c>
      <c r="J63" s="121">
        <f t="shared" si="2"/>
        <v>3540</v>
      </c>
    </row>
    <row r="64" spans="4:10">
      <c r="D64" s="47" t="s">
        <v>93</v>
      </c>
      <c r="E64" s="47" t="s">
        <v>143</v>
      </c>
      <c r="F64" s="47">
        <v>4</v>
      </c>
      <c r="G64" s="47">
        <v>7.08</v>
      </c>
      <c r="H64" s="121">
        <f t="shared" si="0"/>
        <v>708</v>
      </c>
      <c r="I64" s="121">
        <f t="shared" si="1"/>
        <v>2832</v>
      </c>
      <c r="J64" s="121">
        <f t="shared" si="2"/>
        <v>2360</v>
      </c>
    </row>
    <row r="65" spans="4:10">
      <c r="D65" s="47" t="s">
        <v>93</v>
      </c>
      <c r="E65" s="47" t="s">
        <v>144</v>
      </c>
      <c r="F65" s="47">
        <v>6</v>
      </c>
      <c r="G65" s="47">
        <v>7.08</v>
      </c>
      <c r="H65" s="121">
        <f t="shared" si="0"/>
        <v>708</v>
      </c>
      <c r="I65" s="121">
        <f t="shared" si="1"/>
        <v>4248</v>
      </c>
      <c r="J65" s="121">
        <f t="shared" si="2"/>
        <v>3540</v>
      </c>
    </row>
    <row r="66" spans="4:10">
      <c r="D66" s="47" t="s">
        <v>93</v>
      </c>
      <c r="E66" s="47" t="s">
        <v>145</v>
      </c>
      <c r="F66" s="47">
        <v>10</v>
      </c>
      <c r="G66" s="47">
        <v>7.08</v>
      </c>
      <c r="H66" s="121">
        <f t="shared" si="0"/>
        <v>708</v>
      </c>
      <c r="I66" s="121">
        <f t="shared" si="1"/>
        <v>7080</v>
      </c>
      <c r="J66" s="121">
        <f t="shared" si="2"/>
        <v>5900</v>
      </c>
    </row>
    <row r="67" spans="4:10">
      <c r="D67" s="47" t="s">
        <v>93</v>
      </c>
      <c r="E67" s="47" t="s">
        <v>146</v>
      </c>
      <c r="F67" s="47">
        <v>3</v>
      </c>
      <c r="G67" s="47">
        <v>7.08</v>
      </c>
      <c r="H67" s="121">
        <f t="shared" si="0"/>
        <v>708</v>
      </c>
      <c r="I67" s="121">
        <f t="shared" si="1"/>
        <v>2124</v>
      </c>
      <c r="J67" s="121">
        <f t="shared" si="2"/>
        <v>1770</v>
      </c>
    </row>
    <row r="68" spans="4:10">
      <c r="D68" s="47" t="s">
        <v>93</v>
      </c>
      <c r="E68" s="47" t="s">
        <v>147</v>
      </c>
      <c r="F68" s="47">
        <v>5</v>
      </c>
      <c r="G68" s="47">
        <v>7.08</v>
      </c>
      <c r="H68" s="121">
        <f t="shared" si="0"/>
        <v>708</v>
      </c>
      <c r="I68" s="121">
        <f t="shared" si="1"/>
        <v>3540</v>
      </c>
      <c r="J68" s="121">
        <f t="shared" si="2"/>
        <v>2950</v>
      </c>
    </row>
    <row r="69" spans="4:10">
      <c r="D69" s="47" t="s">
        <v>93</v>
      </c>
      <c r="E69" s="47" t="s">
        <v>148</v>
      </c>
      <c r="F69" s="47">
        <v>8</v>
      </c>
      <c r="G69" s="47">
        <v>5.0599999999999996</v>
      </c>
      <c r="H69" s="121">
        <f t="shared" si="0"/>
        <v>505.99999999999994</v>
      </c>
      <c r="I69" s="121">
        <f t="shared" si="1"/>
        <v>4047.9999999999995</v>
      </c>
      <c r="J69" s="121">
        <f t="shared" si="2"/>
        <v>3373.333333333333</v>
      </c>
    </row>
    <row r="70" spans="4:10">
      <c r="D70" s="47" t="s">
        <v>149</v>
      </c>
      <c r="E70" s="47" t="s">
        <v>150</v>
      </c>
      <c r="F70" s="47">
        <v>6</v>
      </c>
      <c r="G70" s="47">
        <v>160.49</v>
      </c>
      <c r="H70" s="121">
        <f t="shared" si="0"/>
        <v>16049</v>
      </c>
      <c r="I70" s="121">
        <f t="shared" si="1"/>
        <v>96294</v>
      </c>
      <c r="J70" s="121">
        <f t="shared" si="2"/>
        <v>80245</v>
      </c>
    </row>
    <row r="71" spans="4:10">
      <c r="D71" s="47" t="s">
        <v>149</v>
      </c>
      <c r="E71" s="47" t="s">
        <v>151</v>
      </c>
      <c r="F71" s="47">
        <v>2</v>
      </c>
      <c r="G71" s="47">
        <v>129.74</v>
      </c>
      <c r="H71" s="121">
        <f t="shared" si="0"/>
        <v>12974</v>
      </c>
      <c r="I71" s="121">
        <f t="shared" si="1"/>
        <v>25948</v>
      </c>
      <c r="J71" s="121">
        <f t="shared" si="2"/>
        <v>21623.333333333332</v>
      </c>
    </row>
    <row r="72" spans="4:10">
      <c r="D72" s="47" t="s">
        <v>149</v>
      </c>
      <c r="E72" s="47" t="s">
        <v>152</v>
      </c>
      <c r="F72" s="47">
        <v>4</v>
      </c>
      <c r="G72" s="47">
        <v>138.38999999999999</v>
      </c>
      <c r="H72" s="121">
        <f t="shared" si="0"/>
        <v>13838.999999999998</v>
      </c>
      <c r="I72" s="121">
        <f t="shared" si="1"/>
        <v>55355.999999999993</v>
      </c>
      <c r="J72" s="121">
        <f t="shared" si="2"/>
        <v>46129.999999999993</v>
      </c>
    </row>
    <row r="73" spans="4:10">
      <c r="D73" s="47" t="s">
        <v>149</v>
      </c>
      <c r="E73" s="47" t="s">
        <v>153</v>
      </c>
      <c r="F73" s="47">
        <v>7</v>
      </c>
      <c r="G73" s="47">
        <v>167.27</v>
      </c>
      <c r="H73" s="121">
        <f t="shared" si="0"/>
        <v>16727</v>
      </c>
      <c r="I73" s="121">
        <f t="shared" si="1"/>
        <v>117089</v>
      </c>
      <c r="J73" s="121">
        <f t="shared" si="2"/>
        <v>97574.166666666672</v>
      </c>
    </row>
    <row r="74" spans="4:10">
      <c r="D74" s="47" t="s">
        <v>149</v>
      </c>
      <c r="E74" s="47" t="s">
        <v>154</v>
      </c>
      <c r="F74" s="47">
        <v>10</v>
      </c>
      <c r="G74" s="47">
        <v>46.13</v>
      </c>
      <c r="H74" s="121">
        <f t="shared" ref="H74:H137" si="3">G74*$B$2</f>
        <v>4613</v>
      </c>
      <c r="I74" s="121">
        <f t="shared" si="1"/>
        <v>46130</v>
      </c>
      <c r="J74" s="121">
        <f t="shared" si="2"/>
        <v>38441.666666666664</v>
      </c>
    </row>
    <row r="75" spans="4:10">
      <c r="D75" s="47" t="s">
        <v>149</v>
      </c>
      <c r="E75" s="47" t="s">
        <v>155</v>
      </c>
      <c r="F75" s="47">
        <v>4</v>
      </c>
      <c r="G75" s="47">
        <v>144.66</v>
      </c>
      <c r="H75" s="121">
        <f t="shared" si="3"/>
        <v>14466</v>
      </c>
      <c r="I75" s="121">
        <f t="shared" ref="I75:I138" si="4">F75*H75</f>
        <v>57864</v>
      </c>
      <c r="J75" s="121">
        <f t="shared" ref="J75:J138" si="5">I75-I75*20/120</f>
        <v>48220</v>
      </c>
    </row>
    <row r="76" spans="4:10">
      <c r="D76" s="47" t="s">
        <v>149</v>
      </c>
      <c r="E76" s="47" t="s">
        <v>156</v>
      </c>
      <c r="F76" s="47">
        <v>10</v>
      </c>
      <c r="G76" s="47">
        <v>98.24</v>
      </c>
      <c r="H76" s="121">
        <f t="shared" si="3"/>
        <v>9824</v>
      </c>
      <c r="I76" s="121">
        <f t="shared" si="4"/>
        <v>98240</v>
      </c>
      <c r="J76" s="121">
        <f t="shared" si="5"/>
        <v>81866.666666666672</v>
      </c>
    </row>
    <row r="77" spans="4:10">
      <c r="D77" s="47" t="s">
        <v>83</v>
      </c>
      <c r="E77" s="47" t="s">
        <v>157</v>
      </c>
      <c r="F77" s="47">
        <v>8</v>
      </c>
      <c r="G77" s="47">
        <v>93.07</v>
      </c>
      <c r="H77" s="121">
        <f t="shared" si="3"/>
        <v>9307</v>
      </c>
      <c r="I77" s="121">
        <f t="shared" si="4"/>
        <v>74456</v>
      </c>
      <c r="J77" s="121">
        <f t="shared" si="5"/>
        <v>62046.666666666664</v>
      </c>
    </row>
    <row r="78" spans="4:10">
      <c r="D78" s="47" t="s">
        <v>83</v>
      </c>
      <c r="E78" s="47" t="s">
        <v>158</v>
      </c>
      <c r="F78" s="47">
        <v>11</v>
      </c>
      <c r="G78" s="47">
        <v>68.05</v>
      </c>
      <c r="H78" s="121">
        <f t="shared" si="3"/>
        <v>6805</v>
      </c>
      <c r="I78" s="121">
        <f t="shared" si="4"/>
        <v>74855</v>
      </c>
      <c r="J78" s="121">
        <f t="shared" si="5"/>
        <v>62379.166666666664</v>
      </c>
    </row>
    <row r="79" spans="4:10">
      <c r="D79" s="47" t="s">
        <v>159</v>
      </c>
      <c r="E79" s="47" t="s">
        <v>160</v>
      </c>
      <c r="F79" s="47">
        <v>8</v>
      </c>
      <c r="G79" s="47">
        <v>33.07</v>
      </c>
      <c r="H79" s="121">
        <f t="shared" si="3"/>
        <v>3307</v>
      </c>
      <c r="I79" s="121">
        <f t="shared" si="4"/>
        <v>26456</v>
      </c>
      <c r="J79" s="121">
        <f t="shared" si="5"/>
        <v>22046.666666666668</v>
      </c>
    </row>
    <row r="80" spans="4:10">
      <c r="D80" s="47" t="s">
        <v>159</v>
      </c>
      <c r="E80" s="47" t="s">
        <v>161</v>
      </c>
      <c r="F80" s="47">
        <v>10</v>
      </c>
      <c r="G80" s="47">
        <v>33.07</v>
      </c>
      <c r="H80" s="121">
        <f t="shared" si="3"/>
        <v>3307</v>
      </c>
      <c r="I80" s="121">
        <f t="shared" si="4"/>
        <v>33070</v>
      </c>
      <c r="J80" s="121">
        <f t="shared" si="5"/>
        <v>27558.333333333332</v>
      </c>
    </row>
    <row r="81" spans="4:10">
      <c r="D81" s="47" t="s">
        <v>162</v>
      </c>
      <c r="E81" s="47" t="s">
        <v>163</v>
      </c>
      <c r="F81" s="47">
        <v>6</v>
      </c>
      <c r="G81" s="47">
        <v>35.659999999999997</v>
      </c>
      <c r="H81" s="121">
        <f t="shared" si="3"/>
        <v>3565.9999999999995</v>
      </c>
      <c r="I81" s="121">
        <f t="shared" si="4"/>
        <v>21395.999999999996</v>
      </c>
      <c r="J81" s="121">
        <f t="shared" si="5"/>
        <v>17829.999999999996</v>
      </c>
    </row>
    <row r="82" spans="4:10">
      <c r="D82" s="47" t="s">
        <v>162</v>
      </c>
      <c r="E82" s="47" t="s">
        <v>164</v>
      </c>
      <c r="F82" s="47">
        <v>10</v>
      </c>
      <c r="G82" s="47">
        <v>35.659999999999997</v>
      </c>
      <c r="H82" s="121">
        <f t="shared" si="3"/>
        <v>3565.9999999999995</v>
      </c>
      <c r="I82" s="121">
        <f t="shared" si="4"/>
        <v>35659.999999999993</v>
      </c>
      <c r="J82" s="121">
        <f t="shared" si="5"/>
        <v>29716.666666666661</v>
      </c>
    </row>
    <row r="83" spans="4:10">
      <c r="D83" s="47" t="s">
        <v>162</v>
      </c>
      <c r="E83" s="47" t="s">
        <v>165</v>
      </c>
      <c r="F83" s="47">
        <v>2</v>
      </c>
      <c r="G83" s="47">
        <v>34.11</v>
      </c>
      <c r="H83" s="121">
        <f t="shared" si="3"/>
        <v>3411</v>
      </c>
      <c r="I83" s="121">
        <f t="shared" si="4"/>
        <v>6822</v>
      </c>
      <c r="J83" s="121">
        <f t="shared" si="5"/>
        <v>5685</v>
      </c>
    </row>
    <row r="84" spans="4:10">
      <c r="D84" s="47" t="s">
        <v>162</v>
      </c>
      <c r="E84" s="47" t="s">
        <v>166</v>
      </c>
      <c r="F84" s="47">
        <v>3</v>
      </c>
      <c r="G84" s="47">
        <v>34.11</v>
      </c>
      <c r="H84" s="121">
        <f t="shared" si="3"/>
        <v>3411</v>
      </c>
      <c r="I84" s="121">
        <f t="shared" si="4"/>
        <v>10233</v>
      </c>
      <c r="J84" s="121">
        <f t="shared" si="5"/>
        <v>8527.5</v>
      </c>
    </row>
    <row r="85" spans="4:10">
      <c r="D85" s="47" t="s">
        <v>162</v>
      </c>
      <c r="E85" s="47" t="s">
        <v>167</v>
      </c>
      <c r="F85" s="47">
        <v>4</v>
      </c>
      <c r="G85" s="47">
        <v>31.52</v>
      </c>
      <c r="H85" s="121">
        <f t="shared" si="3"/>
        <v>3152</v>
      </c>
      <c r="I85" s="121">
        <f t="shared" si="4"/>
        <v>12608</v>
      </c>
      <c r="J85" s="121">
        <f t="shared" si="5"/>
        <v>10506.666666666666</v>
      </c>
    </row>
    <row r="86" spans="4:10">
      <c r="D86" s="47" t="s">
        <v>162</v>
      </c>
      <c r="E86" s="47" t="s">
        <v>168</v>
      </c>
      <c r="F86" s="47">
        <v>8</v>
      </c>
      <c r="G86" s="47">
        <v>31.52</v>
      </c>
      <c r="H86" s="121">
        <f t="shared" si="3"/>
        <v>3152</v>
      </c>
      <c r="I86" s="121">
        <f t="shared" si="4"/>
        <v>25216</v>
      </c>
      <c r="J86" s="121">
        <f t="shared" si="5"/>
        <v>21013.333333333332</v>
      </c>
    </row>
    <row r="87" spans="4:10">
      <c r="D87" s="47" t="s">
        <v>162</v>
      </c>
      <c r="E87" s="47" t="s">
        <v>169</v>
      </c>
      <c r="F87" s="47">
        <v>6</v>
      </c>
      <c r="G87" s="47">
        <v>31.52</v>
      </c>
      <c r="H87" s="121">
        <f t="shared" si="3"/>
        <v>3152</v>
      </c>
      <c r="I87" s="121">
        <f t="shared" si="4"/>
        <v>18912</v>
      </c>
      <c r="J87" s="121">
        <f t="shared" si="5"/>
        <v>15760</v>
      </c>
    </row>
    <row r="88" spans="4:10">
      <c r="D88" s="47" t="s">
        <v>149</v>
      </c>
      <c r="E88" s="47" t="s">
        <v>170</v>
      </c>
      <c r="F88" s="47">
        <v>8</v>
      </c>
      <c r="G88" s="47">
        <v>240.15</v>
      </c>
      <c r="H88" s="121">
        <f t="shared" si="3"/>
        <v>24015</v>
      </c>
      <c r="I88" s="121">
        <f t="shared" si="4"/>
        <v>192120</v>
      </c>
      <c r="J88" s="121">
        <f t="shared" si="5"/>
        <v>160100</v>
      </c>
    </row>
    <row r="89" spans="4:10">
      <c r="D89" s="47" t="s">
        <v>149</v>
      </c>
      <c r="E89" s="47" t="s">
        <v>171</v>
      </c>
      <c r="F89" s="47">
        <v>9</v>
      </c>
      <c r="G89" s="47">
        <v>137.91</v>
      </c>
      <c r="H89" s="121">
        <f t="shared" si="3"/>
        <v>13791</v>
      </c>
      <c r="I89" s="121">
        <f t="shared" si="4"/>
        <v>124119</v>
      </c>
      <c r="J89" s="121">
        <f t="shared" si="5"/>
        <v>103432.5</v>
      </c>
    </row>
    <row r="90" spans="4:10">
      <c r="D90" s="47" t="s">
        <v>149</v>
      </c>
      <c r="E90" s="47" t="s">
        <v>172</v>
      </c>
      <c r="F90" s="47">
        <v>4</v>
      </c>
      <c r="G90" s="47">
        <v>144.29</v>
      </c>
      <c r="H90" s="121">
        <f t="shared" si="3"/>
        <v>14429</v>
      </c>
      <c r="I90" s="121">
        <f t="shared" si="4"/>
        <v>57716</v>
      </c>
      <c r="J90" s="121">
        <f t="shared" si="5"/>
        <v>48096.666666666664</v>
      </c>
    </row>
    <row r="91" spans="4:10">
      <c r="D91" s="47" t="s">
        <v>149</v>
      </c>
      <c r="E91" s="47" t="s">
        <v>173</v>
      </c>
      <c r="F91" s="47">
        <v>11</v>
      </c>
      <c r="G91" s="47">
        <v>213.56</v>
      </c>
      <c r="H91" s="121">
        <f t="shared" si="3"/>
        <v>21356</v>
      </c>
      <c r="I91" s="121">
        <f t="shared" si="4"/>
        <v>234916</v>
      </c>
      <c r="J91" s="121">
        <f t="shared" si="5"/>
        <v>195763.33333333334</v>
      </c>
    </row>
    <row r="92" spans="4:10">
      <c r="D92" s="47" t="s">
        <v>149</v>
      </c>
      <c r="E92" s="47" t="s">
        <v>174</v>
      </c>
      <c r="F92" s="47">
        <v>5</v>
      </c>
      <c r="G92" s="47">
        <v>213.39</v>
      </c>
      <c r="H92" s="121">
        <f t="shared" si="3"/>
        <v>21339</v>
      </c>
      <c r="I92" s="121">
        <f t="shared" si="4"/>
        <v>106695</v>
      </c>
      <c r="J92" s="121">
        <f t="shared" si="5"/>
        <v>88912.5</v>
      </c>
    </row>
    <row r="93" spans="4:10">
      <c r="D93" s="47" t="s">
        <v>80</v>
      </c>
      <c r="E93" s="47" t="s">
        <v>175</v>
      </c>
      <c r="F93" s="47">
        <v>11</v>
      </c>
      <c r="G93" s="47">
        <v>16.54</v>
      </c>
      <c r="H93" s="121">
        <f t="shared" si="3"/>
        <v>1654</v>
      </c>
      <c r="I93" s="121">
        <f t="shared" si="4"/>
        <v>18194</v>
      </c>
      <c r="J93" s="121">
        <f t="shared" si="5"/>
        <v>15161.666666666666</v>
      </c>
    </row>
    <row r="94" spans="4:10">
      <c r="D94" s="47" t="s">
        <v>80</v>
      </c>
      <c r="E94" s="47" t="s">
        <v>176</v>
      </c>
      <c r="F94" s="47">
        <v>2</v>
      </c>
      <c r="G94" s="47">
        <v>16.54</v>
      </c>
      <c r="H94" s="121">
        <f t="shared" si="3"/>
        <v>1654</v>
      </c>
      <c r="I94" s="121">
        <f t="shared" si="4"/>
        <v>3308</v>
      </c>
      <c r="J94" s="121">
        <f t="shared" si="5"/>
        <v>2756.6666666666665</v>
      </c>
    </row>
    <row r="95" spans="4:10">
      <c r="D95" s="47" t="s">
        <v>83</v>
      </c>
      <c r="E95" s="47" t="s">
        <v>177</v>
      </c>
      <c r="F95" s="47">
        <v>8</v>
      </c>
      <c r="G95" s="47">
        <v>16.54</v>
      </c>
      <c r="H95" s="121">
        <f t="shared" si="3"/>
        <v>1654</v>
      </c>
      <c r="I95" s="121">
        <f t="shared" si="4"/>
        <v>13232</v>
      </c>
      <c r="J95" s="121">
        <f t="shared" si="5"/>
        <v>11026.666666666666</v>
      </c>
    </row>
    <row r="96" spans="4:10">
      <c r="D96" s="47" t="s">
        <v>83</v>
      </c>
      <c r="E96" s="47" t="s">
        <v>178</v>
      </c>
      <c r="F96" s="47">
        <v>10</v>
      </c>
      <c r="G96" s="47">
        <v>16.54</v>
      </c>
      <c r="H96" s="121">
        <f t="shared" si="3"/>
        <v>1654</v>
      </c>
      <c r="I96" s="121">
        <f t="shared" si="4"/>
        <v>16540</v>
      </c>
      <c r="J96" s="121">
        <f t="shared" si="5"/>
        <v>13783.333333333334</v>
      </c>
    </row>
    <row r="97" spans="4:10">
      <c r="D97" s="47" t="s">
        <v>83</v>
      </c>
      <c r="E97" s="47" t="s">
        <v>179</v>
      </c>
      <c r="F97" s="47">
        <v>10</v>
      </c>
      <c r="G97" s="47">
        <v>16.54</v>
      </c>
      <c r="H97" s="121">
        <f t="shared" si="3"/>
        <v>1654</v>
      </c>
      <c r="I97" s="121">
        <f t="shared" si="4"/>
        <v>16540</v>
      </c>
      <c r="J97" s="121">
        <f t="shared" si="5"/>
        <v>13783.333333333334</v>
      </c>
    </row>
    <row r="98" spans="4:10">
      <c r="D98" s="47" t="s">
        <v>83</v>
      </c>
      <c r="E98" s="47" t="s">
        <v>180</v>
      </c>
      <c r="F98" s="47">
        <v>4</v>
      </c>
      <c r="G98" s="47">
        <v>16.54</v>
      </c>
      <c r="H98" s="121">
        <f t="shared" si="3"/>
        <v>1654</v>
      </c>
      <c r="I98" s="121">
        <f t="shared" si="4"/>
        <v>6616</v>
      </c>
      <c r="J98" s="121">
        <f t="shared" si="5"/>
        <v>5513.333333333333</v>
      </c>
    </row>
    <row r="99" spans="4:10">
      <c r="D99" s="47" t="s">
        <v>181</v>
      </c>
      <c r="E99" s="47" t="s">
        <v>182</v>
      </c>
      <c r="F99" s="47">
        <v>4</v>
      </c>
      <c r="G99" s="47">
        <v>18.34</v>
      </c>
      <c r="H99" s="121">
        <f t="shared" si="3"/>
        <v>1834</v>
      </c>
      <c r="I99" s="121">
        <f t="shared" si="4"/>
        <v>7336</v>
      </c>
      <c r="J99" s="121">
        <f t="shared" si="5"/>
        <v>6113.333333333333</v>
      </c>
    </row>
    <row r="100" spans="4:10">
      <c r="D100" s="47" t="s">
        <v>183</v>
      </c>
      <c r="E100" s="47" t="s">
        <v>184</v>
      </c>
      <c r="F100" s="47">
        <v>10</v>
      </c>
      <c r="G100" s="47">
        <v>198.31</v>
      </c>
      <c r="H100" s="121">
        <f t="shared" si="3"/>
        <v>19831</v>
      </c>
      <c r="I100" s="121">
        <f t="shared" si="4"/>
        <v>198310</v>
      </c>
      <c r="J100" s="121">
        <f t="shared" si="5"/>
        <v>165258.33333333334</v>
      </c>
    </row>
    <row r="101" spans="4:10">
      <c r="D101" s="47" t="s">
        <v>91</v>
      </c>
      <c r="E101" s="47" t="s">
        <v>185</v>
      </c>
      <c r="F101" s="47">
        <v>8</v>
      </c>
      <c r="G101" s="47">
        <v>9.65</v>
      </c>
      <c r="H101" s="121">
        <f t="shared" si="3"/>
        <v>965</v>
      </c>
      <c r="I101" s="121">
        <f t="shared" si="4"/>
        <v>7720</v>
      </c>
      <c r="J101" s="121">
        <f t="shared" si="5"/>
        <v>6433.333333333333</v>
      </c>
    </row>
    <row r="102" spans="4:10">
      <c r="D102" s="47" t="s">
        <v>91</v>
      </c>
      <c r="E102" s="47" t="s">
        <v>186</v>
      </c>
      <c r="F102" s="47">
        <v>5</v>
      </c>
      <c r="G102" s="47">
        <v>11.43</v>
      </c>
      <c r="H102" s="121">
        <f t="shared" si="3"/>
        <v>1143</v>
      </c>
      <c r="I102" s="121">
        <f t="shared" si="4"/>
        <v>5715</v>
      </c>
      <c r="J102" s="121">
        <f t="shared" si="5"/>
        <v>4762.5</v>
      </c>
    </row>
    <row r="103" spans="4:10">
      <c r="D103" s="47" t="s">
        <v>91</v>
      </c>
      <c r="E103" s="47" t="s">
        <v>187</v>
      </c>
      <c r="F103" s="47">
        <v>10</v>
      </c>
      <c r="G103" s="47">
        <v>11.43</v>
      </c>
      <c r="H103" s="121">
        <f t="shared" si="3"/>
        <v>1143</v>
      </c>
      <c r="I103" s="121">
        <f t="shared" si="4"/>
        <v>11430</v>
      </c>
      <c r="J103" s="121">
        <f t="shared" si="5"/>
        <v>9525</v>
      </c>
    </row>
    <row r="104" spans="4:10">
      <c r="D104" s="47" t="s">
        <v>91</v>
      </c>
      <c r="E104" s="47" t="s">
        <v>188</v>
      </c>
      <c r="F104" s="47">
        <v>8</v>
      </c>
      <c r="G104" s="47">
        <v>8.36</v>
      </c>
      <c r="H104" s="121">
        <f t="shared" si="3"/>
        <v>836</v>
      </c>
      <c r="I104" s="121">
        <f t="shared" si="4"/>
        <v>6688</v>
      </c>
      <c r="J104" s="121">
        <f t="shared" si="5"/>
        <v>5573.333333333333</v>
      </c>
    </row>
    <row r="105" spans="4:10">
      <c r="D105" s="47" t="s">
        <v>189</v>
      </c>
      <c r="E105" s="47" t="s">
        <v>190</v>
      </c>
      <c r="F105" s="47">
        <v>5</v>
      </c>
      <c r="G105" s="47">
        <v>0.28000000000000003</v>
      </c>
      <c r="H105" s="121">
        <f t="shared" si="3"/>
        <v>28.000000000000004</v>
      </c>
      <c r="I105" s="121">
        <f t="shared" si="4"/>
        <v>140.00000000000003</v>
      </c>
      <c r="J105" s="121">
        <f t="shared" si="5"/>
        <v>116.66666666666669</v>
      </c>
    </row>
    <row r="106" spans="4:10">
      <c r="D106" s="47" t="s">
        <v>189</v>
      </c>
      <c r="E106" s="47" t="s">
        <v>191</v>
      </c>
      <c r="F106" s="47">
        <v>2</v>
      </c>
      <c r="G106" s="47">
        <v>0.28000000000000003</v>
      </c>
      <c r="H106" s="121">
        <f t="shared" si="3"/>
        <v>28.000000000000004</v>
      </c>
      <c r="I106" s="121">
        <f t="shared" si="4"/>
        <v>56.000000000000007</v>
      </c>
      <c r="J106" s="121">
        <f t="shared" si="5"/>
        <v>46.666666666666671</v>
      </c>
    </row>
    <row r="107" spans="4:10">
      <c r="D107" s="47" t="s">
        <v>192</v>
      </c>
      <c r="E107" s="47" t="s">
        <v>193</v>
      </c>
      <c r="F107" s="47">
        <v>2</v>
      </c>
      <c r="G107" s="47">
        <v>14.61</v>
      </c>
      <c r="H107" s="121">
        <f t="shared" si="3"/>
        <v>1461</v>
      </c>
      <c r="I107" s="121">
        <f t="shared" si="4"/>
        <v>2922</v>
      </c>
      <c r="J107" s="121">
        <f t="shared" si="5"/>
        <v>2435</v>
      </c>
    </row>
    <row r="108" spans="4:10">
      <c r="D108" s="47" t="s">
        <v>192</v>
      </c>
      <c r="E108" s="47" t="s">
        <v>194</v>
      </c>
      <c r="F108" s="47">
        <v>5</v>
      </c>
      <c r="G108" s="47">
        <v>43.56</v>
      </c>
      <c r="H108" s="121">
        <f t="shared" si="3"/>
        <v>4356</v>
      </c>
      <c r="I108" s="121">
        <f t="shared" si="4"/>
        <v>21780</v>
      </c>
      <c r="J108" s="121">
        <f t="shared" si="5"/>
        <v>18150</v>
      </c>
    </row>
    <row r="109" spans="4:10">
      <c r="D109" s="47" t="s">
        <v>192</v>
      </c>
      <c r="E109" s="47" t="s">
        <v>195</v>
      </c>
      <c r="F109" s="47">
        <v>8</v>
      </c>
      <c r="G109" s="47">
        <v>19.579999999999998</v>
      </c>
      <c r="H109" s="121">
        <f t="shared" si="3"/>
        <v>1957.9999999999998</v>
      </c>
      <c r="I109" s="121">
        <f t="shared" si="4"/>
        <v>15663.999999999998</v>
      </c>
      <c r="J109" s="121">
        <f t="shared" si="5"/>
        <v>13053.333333333332</v>
      </c>
    </row>
    <row r="110" spans="4:10">
      <c r="D110" s="47" t="s">
        <v>192</v>
      </c>
      <c r="E110" s="47" t="s">
        <v>196</v>
      </c>
      <c r="F110" s="47">
        <v>9</v>
      </c>
      <c r="G110" s="47">
        <v>47.56</v>
      </c>
      <c r="H110" s="121">
        <f t="shared" si="3"/>
        <v>4756</v>
      </c>
      <c r="I110" s="121">
        <f t="shared" si="4"/>
        <v>42804</v>
      </c>
      <c r="J110" s="121">
        <f t="shared" si="5"/>
        <v>35670</v>
      </c>
    </row>
    <row r="111" spans="4:10">
      <c r="D111" s="47" t="s">
        <v>197</v>
      </c>
      <c r="E111" s="47" t="s">
        <v>198</v>
      </c>
      <c r="F111" s="47">
        <v>11</v>
      </c>
      <c r="G111" s="47">
        <v>47.65</v>
      </c>
      <c r="H111" s="121">
        <f t="shared" si="3"/>
        <v>4765</v>
      </c>
      <c r="I111" s="121">
        <f t="shared" si="4"/>
        <v>52415</v>
      </c>
      <c r="J111" s="121">
        <f t="shared" si="5"/>
        <v>43679.166666666664</v>
      </c>
    </row>
    <row r="112" spans="4:10">
      <c r="D112" s="47" t="s">
        <v>197</v>
      </c>
      <c r="E112" s="47" t="s">
        <v>199</v>
      </c>
      <c r="F112" s="47">
        <v>8</v>
      </c>
      <c r="G112" s="47">
        <v>27.79</v>
      </c>
      <c r="H112" s="121">
        <f t="shared" si="3"/>
        <v>2779</v>
      </c>
      <c r="I112" s="121">
        <f t="shared" si="4"/>
        <v>22232</v>
      </c>
      <c r="J112" s="121">
        <f t="shared" si="5"/>
        <v>18526.666666666668</v>
      </c>
    </row>
    <row r="113" spans="4:10">
      <c r="D113" s="47" t="s">
        <v>197</v>
      </c>
      <c r="E113" s="47" t="s">
        <v>200</v>
      </c>
      <c r="F113" s="47">
        <v>2</v>
      </c>
      <c r="G113" s="47">
        <v>17.25</v>
      </c>
      <c r="H113" s="121">
        <f t="shared" si="3"/>
        <v>1725</v>
      </c>
      <c r="I113" s="121">
        <f t="shared" si="4"/>
        <v>3450</v>
      </c>
      <c r="J113" s="121">
        <f t="shared" si="5"/>
        <v>2875</v>
      </c>
    </row>
    <row r="114" spans="4:10">
      <c r="D114" s="47" t="s">
        <v>197</v>
      </c>
      <c r="E114" s="47" t="s">
        <v>201</v>
      </c>
      <c r="F114" s="47">
        <v>7</v>
      </c>
      <c r="G114" s="47">
        <v>12.18</v>
      </c>
      <c r="H114" s="121">
        <f t="shared" si="3"/>
        <v>1218</v>
      </c>
      <c r="I114" s="121">
        <f t="shared" si="4"/>
        <v>8526</v>
      </c>
      <c r="J114" s="121">
        <f t="shared" si="5"/>
        <v>7105</v>
      </c>
    </row>
    <row r="115" spans="4:10">
      <c r="D115" s="47" t="s">
        <v>202</v>
      </c>
      <c r="E115" s="47" t="s">
        <v>203</v>
      </c>
      <c r="F115" s="47">
        <v>8</v>
      </c>
      <c r="G115" s="47">
        <v>27.49</v>
      </c>
      <c r="H115" s="121">
        <f t="shared" si="3"/>
        <v>2749</v>
      </c>
      <c r="I115" s="121">
        <f t="shared" si="4"/>
        <v>21992</v>
      </c>
      <c r="J115" s="121">
        <f t="shared" si="5"/>
        <v>18326.666666666668</v>
      </c>
    </row>
    <row r="116" spans="4:10">
      <c r="D116" s="47" t="s">
        <v>202</v>
      </c>
      <c r="E116" s="47" t="s">
        <v>204</v>
      </c>
      <c r="F116" s="47">
        <v>9</v>
      </c>
      <c r="G116" s="47">
        <v>43.09</v>
      </c>
      <c r="H116" s="121">
        <f t="shared" si="3"/>
        <v>4309</v>
      </c>
      <c r="I116" s="121">
        <f t="shared" si="4"/>
        <v>38781</v>
      </c>
      <c r="J116" s="121">
        <f t="shared" si="5"/>
        <v>32317.5</v>
      </c>
    </row>
    <row r="117" spans="4:10">
      <c r="D117" s="47" t="s">
        <v>202</v>
      </c>
      <c r="E117" s="47" t="s">
        <v>205</v>
      </c>
      <c r="F117" s="47">
        <v>3</v>
      </c>
      <c r="G117" s="47">
        <v>15.54</v>
      </c>
      <c r="H117" s="121">
        <f t="shared" si="3"/>
        <v>1554</v>
      </c>
      <c r="I117" s="121">
        <f t="shared" si="4"/>
        <v>4662</v>
      </c>
      <c r="J117" s="121">
        <f t="shared" si="5"/>
        <v>3885</v>
      </c>
    </row>
    <row r="118" spans="4:10">
      <c r="D118" s="47" t="s">
        <v>202</v>
      </c>
      <c r="E118" s="47" t="s">
        <v>206</v>
      </c>
      <c r="F118" s="47">
        <v>2</v>
      </c>
      <c r="G118" s="47">
        <v>57.2</v>
      </c>
      <c r="H118" s="121">
        <f t="shared" si="3"/>
        <v>5720</v>
      </c>
      <c r="I118" s="121">
        <f t="shared" si="4"/>
        <v>11440</v>
      </c>
      <c r="J118" s="121">
        <f t="shared" si="5"/>
        <v>9533.3333333333339</v>
      </c>
    </row>
    <row r="119" spans="4:10">
      <c r="D119" s="47" t="s">
        <v>202</v>
      </c>
      <c r="E119" s="47" t="s">
        <v>207</v>
      </c>
      <c r="F119" s="47">
        <v>3</v>
      </c>
      <c r="G119" s="47">
        <v>44.44</v>
      </c>
      <c r="H119" s="121">
        <f t="shared" si="3"/>
        <v>4444</v>
      </c>
      <c r="I119" s="121">
        <f t="shared" si="4"/>
        <v>13332</v>
      </c>
      <c r="J119" s="121">
        <f t="shared" si="5"/>
        <v>11110</v>
      </c>
    </row>
    <row r="120" spans="4:10">
      <c r="D120" s="47" t="s">
        <v>208</v>
      </c>
      <c r="E120" s="47" t="s">
        <v>209</v>
      </c>
      <c r="F120" s="47">
        <v>4</v>
      </c>
      <c r="G120" s="47">
        <v>16.23</v>
      </c>
      <c r="H120" s="121">
        <f t="shared" si="3"/>
        <v>1623</v>
      </c>
      <c r="I120" s="121">
        <f t="shared" si="4"/>
        <v>6492</v>
      </c>
      <c r="J120" s="121">
        <f t="shared" si="5"/>
        <v>5410</v>
      </c>
    </row>
    <row r="121" spans="4:10">
      <c r="D121" s="47" t="s">
        <v>208</v>
      </c>
      <c r="E121" s="47" t="s">
        <v>210</v>
      </c>
      <c r="F121" s="47">
        <v>9</v>
      </c>
      <c r="G121" s="47">
        <v>11.16</v>
      </c>
      <c r="H121" s="121">
        <f t="shared" si="3"/>
        <v>1116</v>
      </c>
      <c r="I121" s="121">
        <f t="shared" si="4"/>
        <v>10044</v>
      </c>
      <c r="J121" s="121">
        <f t="shared" si="5"/>
        <v>8370</v>
      </c>
    </row>
    <row r="122" spans="4:10">
      <c r="D122" s="47" t="s">
        <v>208</v>
      </c>
      <c r="E122" s="47" t="s">
        <v>211</v>
      </c>
      <c r="F122" s="47">
        <v>2</v>
      </c>
      <c r="G122" s="47">
        <v>22.84</v>
      </c>
      <c r="H122" s="121">
        <f t="shared" si="3"/>
        <v>2284</v>
      </c>
      <c r="I122" s="121">
        <f t="shared" si="4"/>
        <v>4568</v>
      </c>
      <c r="J122" s="121">
        <f t="shared" si="5"/>
        <v>3806.6666666666665</v>
      </c>
    </row>
    <row r="123" spans="4:10">
      <c r="D123" s="47" t="s">
        <v>212</v>
      </c>
      <c r="E123" s="47" t="s">
        <v>213</v>
      </c>
      <c r="F123" s="47">
        <v>9</v>
      </c>
      <c r="G123" s="47">
        <v>14.93</v>
      </c>
      <c r="H123" s="121">
        <f t="shared" si="3"/>
        <v>1493</v>
      </c>
      <c r="I123" s="121">
        <f t="shared" si="4"/>
        <v>13437</v>
      </c>
      <c r="J123" s="121">
        <f t="shared" si="5"/>
        <v>11197.5</v>
      </c>
    </row>
    <row r="124" spans="4:10">
      <c r="D124" s="47" t="s">
        <v>214</v>
      </c>
      <c r="E124" s="47" t="s">
        <v>215</v>
      </c>
      <c r="F124" s="47">
        <v>9</v>
      </c>
      <c r="G124" s="47">
        <v>97.74</v>
      </c>
      <c r="H124" s="121">
        <f t="shared" si="3"/>
        <v>9774</v>
      </c>
      <c r="I124" s="121">
        <f t="shared" si="4"/>
        <v>87966</v>
      </c>
      <c r="J124" s="121">
        <f t="shared" si="5"/>
        <v>73305</v>
      </c>
    </row>
    <row r="125" spans="4:10">
      <c r="D125" s="47" t="s">
        <v>216</v>
      </c>
      <c r="E125" s="47" t="s">
        <v>217</v>
      </c>
      <c r="F125" s="47">
        <v>10</v>
      </c>
      <c r="G125" s="47">
        <v>40.6</v>
      </c>
      <c r="H125" s="121">
        <f t="shared" si="3"/>
        <v>4060</v>
      </c>
      <c r="I125" s="121">
        <f t="shared" si="4"/>
        <v>40600</v>
      </c>
      <c r="J125" s="121">
        <f t="shared" si="5"/>
        <v>33833.333333333336</v>
      </c>
    </row>
    <row r="126" spans="4:10">
      <c r="D126" s="47" t="s">
        <v>216</v>
      </c>
      <c r="E126" s="47" t="s">
        <v>218</v>
      </c>
      <c r="F126" s="47">
        <v>10</v>
      </c>
      <c r="G126" s="47">
        <v>55.82</v>
      </c>
      <c r="H126" s="121">
        <f t="shared" si="3"/>
        <v>5582</v>
      </c>
      <c r="I126" s="121">
        <f t="shared" si="4"/>
        <v>55820</v>
      </c>
      <c r="J126" s="121">
        <f t="shared" si="5"/>
        <v>46516.666666666664</v>
      </c>
    </row>
    <row r="127" spans="4:10">
      <c r="D127" s="47" t="s">
        <v>216</v>
      </c>
      <c r="E127" s="47" t="s">
        <v>219</v>
      </c>
      <c r="F127" s="47">
        <v>8</v>
      </c>
      <c r="G127" s="47">
        <v>49.73</v>
      </c>
      <c r="H127" s="121">
        <f t="shared" si="3"/>
        <v>4973</v>
      </c>
      <c r="I127" s="121">
        <f t="shared" si="4"/>
        <v>39784</v>
      </c>
      <c r="J127" s="121">
        <f t="shared" si="5"/>
        <v>33153.333333333336</v>
      </c>
    </row>
    <row r="128" spans="4:10">
      <c r="D128" s="47" t="s">
        <v>214</v>
      </c>
      <c r="E128" s="47" t="s">
        <v>220</v>
      </c>
      <c r="F128" s="47">
        <v>9</v>
      </c>
      <c r="G128" s="47">
        <v>173.73</v>
      </c>
      <c r="H128" s="121">
        <f t="shared" si="3"/>
        <v>17373</v>
      </c>
      <c r="I128" s="121">
        <f t="shared" si="4"/>
        <v>156357</v>
      </c>
      <c r="J128" s="121">
        <f t="shared" si="5"/>
        <v>130297.5</v>
      </c>
    </row>
    <row r="129" spans="4:10">
      <c r="D129" s="47" t="s">
        <v>214</v>
      </c>
      <c r="E129" s="47" t="s">
        <v>221</v>
      </c>
      <c r="F129" s="47">
        <v>4</v>
      </c>
      <c r="G129" s="47">
        <v>65.98</v>
      </c>
      <c r="H129" s="121">
        <f t="shared" si="3"/>
        <v>6598</v>
      </c>
      <c r="I129" s="121">
        <f t="shared" si="4"/>
        <v>26392</v>
      </c>
      <c r="J129" s="121">
        <f t="shared" si="5"/>
        <v>21993.333333333332</v>
      </c>
    </row>
    <row r="130" spans="4:10">
      <c r="D130" s="47" t="s">
        <v>222</v>
      </c>
      <c r="E130" s="47" t="s">
        <v>223</v>
      </c>
      <c r="F130" s="47">
        <v>8</v>
      </c>
      <c r="G130" s="47">
        <v>343.78</v>
      </c>
      <c r="H130" s="121">
        <f t="shared" si="3"/>
        <v>34378</v>
      </c>
      <c r="I130" s="121">
        <f t="shared" si="4"/>
        <v>275024</v>
      </c>
      <c r="J130" s="121">
        <f t="shared" si="5"/>
        <v>229186.66666666666</v>
      </c>
    </row>
    <row r="131" spans="4:10">
      <c r="D131" s="47" t="s">
        <v>212</v>
      </c>
      <c r="E131" s="47" t="s">
        <v>224</v>
      </c>
      <c r="F131" s="47">
        <v>8</v>
      </c>
      <c r="G131" s="47">
        <v>53.39</v>
      </c>
      <c r="H131" s="121">
        <f t="shared" si="3"/>
        <v>5339</v>
      </c>
      <c r="I131" s="121">
        <f t="shared" si="4"/>
        <v>42712</v>
      </c>
      <c r="J131" s="121">
        <f t="shared" si="5"/>
        <v>35593.333333333336</v>
      </c>
    </row>
    <row r="132" spans="4:10">
      <c r="D132" s="47" t="s">
        <v>225</v>
      </c>
      <c r="E132" s="47" t="s">
        <v>226</v>
      </c>
      <c r="F132" s="47">
        <v>6</v>
      </c>
      <c r="G132" s="47">
        <v>37.75</v>
      </c>
      <c r="H132" s="121">
        <f t="shared" si="3"/>
        <v>3775</v>
      </c>
      <c r="I132" s="121">
        <f t="shared" si="4"/>
        <v>22650</v>
      </c>
      <c r="J132" s="121">
        <f t="shared" si="5"/>
        <v>18875</v>
      </c>
    </row>
    <row r="133" spans="4:10">
      <c r="D133" s="47" t="s">
        <v>225</v>
      </c>
      <c r="E133" s="47" t="s">
        <v>227</v>
      </c>
      <c r="F133" s="47">
        <v>7</v>
      </c>
      <c r="G133" s="47">
        <v>80.94</v>
      </c>
      <c r="H133" s="121">
        <f t="shared" si="3"/>
        <v>8094</v>
      </c>
      <c r="I133" s="121">
        <f t="shared" si="4"/>
        <v>56658</v>
      </c>
      <c r="J133" s="121">
        <f t="shared" si="5"/>
        <v>47215</v>
      </c>
    </row>
    <row r="134" spans="4:10">
      <c r="D134" s="47" t="s">
        <v>225</v>
      </c>
      <c r="E134" s="47" t="s">
        <v>228</v>
      </c>
      <c r="F134" s="47">
        <v>2</v>
      </c>
      <c r="G134" s="47">
        <v>60.96</v>
      </c>
      <c r="H134" s="121">
        <f t="shared" si="3"/>
        <v>6096</v>
      </c>
      <c r="I134" s="121">
        <f t="shared" si="4"/>
        <v>12192</v>
      </c>
      <c r="J134" s="121">
        <f t="shared" si="5"/>
        <v>10160</v>
      </c>
    </row>
    <row r="135" spans="4:10">
      <c r="D135" s="47" t="s">
        <v>225</v>
      </c>
      <c r="E135" s="47" t="s">
        <v>229</v>
      </c>
      <c r="F135" s="47">
        <v>5</v>
      </c>
      <c r="G135" s="47">
        <v>17.7</v>
      </c>
      <c r="H135" s="121">
        <f t="shared" si="3"/>
        <v>1770</v>
      </c>
      <c r="I135" s="121">
        <f t="shared" si="4"/>
        <v>8850</v>
      </c>
      <c r="J135" s="121">
        <f t="shared" si="5"/>
        <v>7375</v>
      </c>
    </row>
    <row r="136" spans="4:10">
      <c r="D136" s="47" t="s">
        <v>225</v>
      </c>
      <c r="E136" s="47" t="s">
        <v>230</v>
      </c>
      <c r="F136" s="47">
        <v>2</v>
      </c>
      <c r="G136" s="47">
        <v>44.95</v>
      </c>
      <c r="H136" s="121">
        <f t="shared" si="3"/>
        <v>4495</v>
      </c>
      <c r="I136" s="121">
        <f t="shared" si="4"/>
        <v>8990</v>
      </c>
      <c r="J136" s="121">
        <f t="shared" si="5"/>
        <v>7491.666666666667</v>
      </c>
    </row>
    <row r="137" spans="4:10">
      <c r="D137" s="47" t="s">
        <v>225</v>
      </c>
      <c r="E137" s="47" t="s">
        <v>231</v>
      </c>
      <c r="F137" s="47">
        <v>9</v>
      </c>
      <c r="G137" s="47">
        <v>30.3</v>
      </c>
      <c r="H137" s="121">
        <f t="shared" si="3"/>
        <v>3030</v>
      </c>
      <c r="I137" s="121">
        <f t="shared" si="4"/>
        <v>27270</v>
      </c>
      <c r="J137" s="121">
        <f t="shared" si="5"/>
        <v>22725</v>
      </c>
    </row>
    <row r="138" spans="4:10">
      <c r="D138" s="47" t="s">
        <v>225</v>
      </c>
      <c r="E138" s="47" t="s">
        <v>232</v>
      </c>
      <c r="F138" s="47">
        <v>8</v>
      </c>
      <c r="G138" s="47">
        <v>22.43</v>
      </c>
      <c r="H138" s="121">
        <f t="shared" ref="H138:H201" si="6">G138*$B$2</f>
        <v>2243</v>
      </c>
      <c r="I138" s="121">
        <f t="shared" si="4"/>
        <v>17944</v>
      </c>
      <c r="J138" s="121">
        <f t="shared" si="5"/>
        <v>14953.333333333334</v>
      </c>
    </row>
    <row r="139" spans="4:10">
      <c r="D139" s="47" t="s">
        <v>91</v>
      </c>
      <c r="E139" s="47" t="s">
        <v>233</v>
      </c>
      <c r="F139" s="47">
        <v>7</v>
      </c>
      <c r="G139" s="47">
        <v>1.01</v>
      </c>
      <c r="H139" s="121">
        <f t="shared" si="6"/>
        <v>101</v>
      </c>
      <c r="I139" s="121">
        <f t="shared" ref="I139:I202" si="7">F139*H139</f>
        <v>707</v>
      </c>
      <c r="J139" s="121">
        <f t="shared" ref="J139:J202" si="8">I139-I139*20/120</f>
        <v>589.16666666666663</v>
      </c>
    </row>
    <row r="140" spans="4:10">
      <c r="D140" s="47" t="s">
        <v>234</v>
      </c>
      <c r="E140" s="47" t="s">
        <v>235</v>
      </c>
      <c r="F140" s="47">
        <v>9</v>
      </c>
      <c r="G140" s="47">
        <v>14.42</v>
      </c>
      <c r="H140" s="121">
        <f t="shared" si="6"/>
        <v>1442</v>
      </c>
      <c r="I140" s="121">
        <f t="shared" si="7"/>
        <v>12978</v>
      </c>
      <c r="J140" s="121">
        <f t="shared" si="8"/>
        <v>10815</v>
      </c>
    </row>
    <row r="141" spans="4:10">
      <c r="D141" s="47" t="s">
        <v>91</v>
      </c>
      <c r="E141" s="47" t="s">
        <v>236</v>
      </c>
      <c r="F141" s="47">
        <v>8</v>
      </c>
      <c r="G141" s="47">
        <v>10.9</v>
      </c>
      <c r="H141" s="121">
        <f t="shared" si="6"/>
        <v>1090</v>
      </c>
      <c r="I141" s="121">
        <f t="shared" si="7"/>
        <v>8720</v>
      </c>
      <c r="J141" s="121">
        <f t="shared" si="8"/>
        <v>7266.666666666667</v>
      </c>
    </row>
    <row r="142" spans="4:10">
      <c r="D142" s="47" t="s">
        <v>80</v>
      </c>
      <c r="E142" s="47" t="s">
        <v>237</v>
      </c>
      <c r="F142" s="47">
        <v>4</v>
      </c>
      <c r="G142" s="47">
        <v>5.58</v>
      </c>
      <c r="H142" s="121">
        <f t="shared" si="6"/>
        <v>558</v>
      </c>
      <c r="I142" s="121">
        <f t="shared" si="7"/>
        <v>2232</v>
      </c>
      <c r="J142" s="121">
        <f t="shared" si="8"/>
        <v>1860</v>
      </c>
    </row>
    <row r="143" spans="4:10">
      <c r="D143" s="47" t="s">
        <v>162</v>
      </c>
      <c r="E143" s="47" t="s">
        <v>238</v>
      </c>
      <c r="F143" s="47">
        <v>10</v>
      </c>
      <c r="G143" s="47">
        <v>5.57</v>
      </c>
      <c r="H143" s="121">
        <f t="shared" si="6"/>
        <v>557</v>
      </c>
      <c r="I143" s="121">
        <f t="shared" si="7"/>
        <v>5570</v>
      </c>
      <c r="J143" s="121">
        <f t="shared" si="8"/>
        <v>4641.666666666667</v>
      </c>
    </row>
    <row r="144" spans="4:10">
      <c r="D144" s="47" t="s">
        <v>162</v>
      </c>
      <c r="E144" s="47" t="s">
        <v>239</v>
      </c>
      <c r="F144" s="47">
        <v>5</v>
      </c>
      <c r="G144" s="47">
        <v>5.5</v>
      </c>
      <c r="H144" s="121">
        <f t="shared" si="6"/>
        <v>550</v>
      </c>
      <c r="I144" s="121">
        <f t="shared" si="7"/>
        <v>2750</v>
      </c>
      <c r="J144" s="121">
        <f t="shared" si="8"/>
        <v>2291.6666666666665</v>
      </c>
    </row>
    <row r="145" spans="4:10">
      <c r="D145" s="47" t="s">
        <v>240</v>
      </c>
      <c r="E145" s="47" t="s">
        <v>241</v>
      </c>
      <c r="F145" s="47">
        <v>5</v>
      </c>
      <c r="G145" s="47">
        <v>9.19</v>
      </c>
      <c r="H145" s="121">
        <f t="shared" si="6"/>
        <v>919</v>
      </c>
      <c r="I145" s="121">
        <f t="shared" si="7"/>
        <v>4595</v>
      </c>
      <c r="J145" s="121">
        <f t="shared" si="8"/>
        <v>3829.1666666666665</v>
      </c>
    </row>
    <row r="146" spans="4:10">
      <c r="D146" s="47" t="s">
        <v>240</v>
      </c>
      <c r="E146" s="47" t="s">
        <v>242</v>
      </c>
      <c r="F146" s="47">
        <v>10</v>
      </c>
      <c r="G146" s="47">
        <v>21.31</v>
      </c>
      <c r="H146" s="121">
        <f t="shared" si="6"/>
        <v>2131</v>
      </c>
      <c r="I146" s="121">
        <f t="shared" si="7"/>
        <v>21310</v>
      </c>
      <c r="J146" s="121">
        <f t="shared" si="8"/>
        <v>17758.333333333332</v>
      </c>
    </row>
    <row r="147" spans="4:10">
      <c r="D147" s="47" t="s">
        <v>234</v>
      </c>
      <c r="E147" s="47" t="s">
        <v>243</v>
      </c>
      <c r="F147" s="47">
        <v>4</v>
      </c>
      <c r="G147" s="47">
        <v>33.479999999999997</v>
      </c>
      <c r="H147" s="121">
        <f t="shared" si="6"/>
        <v>3347.9999999999995</v>
      </c>
      <c r="I147" s="121">
        <f t="shared" si="7"/>
        <v>13391.999999999998</v>
      </c>
      <c r="J147" s="121">
        <f t="shared" si="8"/>
        <v>11159.999999999998</v>
      </c>
    </row>
    <row r="148" spans="4:10">
      <c r="D148" s="47" t="s">
        <v>234</v>
      </c>
      <c r="E148" s="47" t="s">
        <v>244</v>
      </c>
      <c r="F148" s="47">
        <v>8</v>
      </c>
      <c r="G148" s="47">
        <v>14.21</v>
      </c>
      <c r="H148" s="121">
        <f t="shared" si="6"/>
        <v>1421</v>
      </c>
      <c r="I148" s="121">
        <f t="shared" si="7"/>
        <v>11368</v>
      </c>
      <c r="J148" s="121">
        <f t="shared" si="8"/>
        <v>9473.3333333333339</v>
      </c>
    </row>
    <row r="149" spans="4:10">
      <c r="D149" s="47" t="s">
        <v>234</v>
      </c>
      <c r="E149" s="47" t="s">
        <v>245</v>
      </c>
      <c r="F149" s="47">
        <v>8</v>
      </c>
      <c r="G149" s="47">
        <v>6.19</v>
      </c>
      <c r="H149" s="121">
        <f t="shared" si="6"/>
        <v>619</v>
      </c>
      <c r="I149" s="121">
        <f t="shared" si="7"/>
        <v>4952</v>
      </c>
      <c r="J149" s="121">
        <f t="shared" si="8"/>
        <v>4126.666666666667</v>
      </c>
    </row>
    <row r="150" spans="4:10">
      <c r="D150" s="47" t="s">
        <v>246</v>
      </c>
      <c r="E150" s="47" t="s">
        <v>247</v>
      </c>
      <c r="F150" s="47">
        <v>5</v>
      </c>
      <c r="G150" s="47">
        <v>13.87</v>
      </c>
      <c r="H150" s="121">
        <f t="shared" si="6"/>
        <v>1387</v>
      </c>
      <c r="I150" s="121">
        <f t="shared" si="7"/>
        <v>6935</v>
      </c>
      <c r="J150" s="121">
        <f t="shared" si="8"/>
        <v>5779.166666666667</v>
      </c>
    </row>
    <row r="151" spans="4:10">
      <c r="D151" s="47" t="s">
        <v>248</v>
      </c>
      <c r="E151" s="47" t="s">
        <v>249</v>
      </c>
      <c r="F151" s="47">
        <v>5</v>
      </c>
      <c r="G151" s="47">
        <v>54.58</v>
      </c>
      <c r="H151" s="121">
        <f t="shared" si="6"/>
        <v>5458</v>
      </c>
      <c r="I151" s="121">
        <f t="shared" si="7"/>
        <v>27290</v>
      </c>
      <c r="J151" s="121">
        <f t="shared" si="8"/>
        <v>22741.666666666668</v>
      </c>
    </row>
    <row r="152" spans="4:10">
      <c r="D152" s="47" t="s">
        <v>248</v>
      </c>
      <c r="E152" s="47" t="s">
        <v>250</v>
      </c>
      <c r="F152" s="47">
        <v>5</v>
      </c>
      <c r="G152" s="47">
        <v>24.36</v>
      </c>
      <c r="H152" s="121">
        <f t="shared" si="6"/>
        <v>2436</v>
      </c>
      <c r="I152" s="121">
        <f t="shared" si="7"/>
        <v>12180</v>
      </c>
      <c r="J152" s="121">
        <f t="shared" si="8"/>
        <v>10150</v>
      </c>
    </row>
    <row r="153" spans="4:10">
      <c r="D153" s="47" t="s">
        <v>251</v>
      </c>
      <c r="E153" s="47" t="s">
        <v>252</v>
      </c>
      <c r="F153" s="47">
        <v>9</v>
      </c>
      <c r="G153" s="47">
        <v>104.83</v>
      </c>
      <c r="H153" s="121">
        <f t="shared" si="6"/>
        <v>10483</v>
      </c>
      <c r="I153" s="121">
        <f t="shared" si="7"/>
        <v>94347</v>
      </c>
      <c r="J153" s="121">
        <f t="shared" si="8"/>
        <v>78622.5</v>
      </c>
    </row>
    <row r="154" spans="4:10">
      <c r="D154" s="47" t="s">
        <v>251</v>
      </c>
      <c r="E154" s="47" t="s">
        <v>253</v>
      </c>
      <c r="F154" s="47">
        <v>5</v>
      </c>
      <c r="G154" s="47">
        <v>90.07</v>
      </c>
      <c r="H154" s="121">
        <f t="shared" si="6"/>
        <v>9007</v>
      </c>
      <c r="I154" s="121">
        <f t="shared" si="7"/>
        <v>45035</v>
      </c>
      <c r="J154" s="121">
        <f t="shared" si="8"/>
        <v>37529.166666666664</v>
      </c>
    </row>
    <row r="155" spans="4:10">
      <c r="D155" s="47" t="s">
        <v>251</v>
      </c>
      <c r="E155" s="47" t="s">
        <v>254</v>
      </c>
      <c r="F155" s="47">
        <v>9</v>
      </c>
      <c r="G155" s="47">
        <v>51.14</v>
      </c>
      <c r="H155" s="121">
        <f t="shared" si="6"/>
        <v>5114</v>
      </c>
      <c r="I155" s="121">
        <f t="shared" si="7"/>
        <v>46026</v>
      </c>
      <c r="J155" s="121">
        <f t="shared" si="8"/>
        <v>38355</v>
      </c>
    </row>
    <row r="156" spans="4:10">
      <c r="D156" s="47" t="s">
        <v>251</v>
      </c>
      <c r="E156" s="47" t="s">
        <v>255</v>
      </c>
      <c r="F156" s="47">
        <v>4</v>
      </c>
      <c r="G156" s="47">
        <v>97.4</v>
      </c>
      <c r="H156" s="121">
        <f t="shared" si="6"/>
        <v>9740</v>
      </c>
      <c r="I156" s="121">
        <f t="shared" si="7"/>
        <v>38960</v>
      </c>
      <c r="J156" s="121">
        <f t="shared" si="8"/>
        <v>32466.666666666668</v>
      </c>
    </row>
    <row r="157" spans="4:10">
      <c r="D157" s="47" t="s">
        <v>251</v>
      </c>
      <c r="E157" s="47" t="s">
        <v>256</v>
      </c>
      <c r="F157" s="47">
        <v>8</v>
      </c>
      <c r="G157" s="47">
        <v>67.989999999999995</v>
      </c>
      <c r="H157" s="121">
        <f t="shared" si="6"/>
        <v>6798.9999999999991</v>
      </c>
      <c r="I157" s="121">
        <f t="shared" si="7"/>
        <v>54391.999999999993</v>
      </c>
      <c r="J157" s="121">
        <f t="shared" si="8"/>
        <v>45326.666666666657</v>
      </c>
    </row>
    <row r="158" spans="4:10">
      <c r="D158" s="47" t="s">
        <v>251</v>
      </c>
      <c r="E158" s="47" t="s">
        <v>257</v>
      </c>
      <c r="F158" s="47">
        <v>4</v>
      </c>
      <c r="G158" s="47">
        <v>82.75</v>
      </c>
      <c r="H158" s="121">
        <f t="shared" si="6"/>
        <v>8275</v>
      </c>
      <c r="I158" s="121">
        <f t="shared" si="7"/>
        <v>33100</v>
      </c>
      <c r="J158" s="121">
        <f t="shared" si="8"/>
        <v>27583.333333333332</v>
      </c>
    </row>
    <row r="159" spans="4:10">
      <c r="D159" s="47" t="s">
        <v>251</v>
      </c>
      <c r="E159" s="47" t="s">
        <v>258</v>
      </c>
      <c r="F159" s="47">
        <v>2</v>
      </c>
      <c r="G159" s="47">
        <v>35.99</v>
      </c>
      <c r="H159" s="121">
        <f t="shared" si="6"/>
        <v>3599</v>
      </c>
      <c r="I159" s="121">
        <f t="shared" si="7"/>
        <v>7198</v>
      </c>
      <c r="J159" s="121">
        <f t="shared" si="8"/>
        <v>5998.333333333333</v>
      </c>
    </row>
    <row r="160" spans="4:10">
      <c r="D160" s="47" t="s">
        <v>251</v>
      </c>
      <c r="E160" s="47" t="s">
        <v>259</v>
      </c>
      <c r="F160" s="47">
        <v>6</v>
      </c>
      <c r="G160" s="47">
        <v>30.81</v>
      </c>
      <c r="H160" s="121">
        <f t="shared" si="6"/>
        <v>3081</v>
      </c>
      <c r="I160" s="121">
        <f t="shared" si="7"/>
        <v>18486</v>
      </c>
      <c r="J160" s="121">
        <f t="shared" si="8"/>
        <v>15405</v>
      </c>
    </row>
    <row r="161" spans="4:10">
      <c r="D161" s="47" t="s">
        <v>260</v>
      </c>
      <c r="E161" s="47" t="s">
        <v>261</v>
      </c>
      <c r="F161" s="47">
        <v>5</v>
      </c>
      <c r="G161" s="47">
        <v>28.28</v>
      </c>
      <c r="H161" s="121">
        <f t="shared" si="6"/>
        <v>2828</v>
      </c>
      <c r="I161" s="121">
        <f t="shared" si="7"/>
        <v>14140</v>
      </c>
      <c r="J161" s="121">
        <f t="shared" si="8"/>
        <v>11783.333333333334</v>
      </c>
    </row>
    <row r="162" spans="4:10">
      <c r="D162" s="47" t="s">
        <v>260</v>
      </c>
      <c r="E162" s="47" t="s">
        <v>262</v>
      </c>
      <c r="F162" s="47">
        <v>8</v>
      </c>
      <c r="G162" s="47">
        <v>28.01</v>
      </c>
      <c r="H162" s="121">
        <f t="shared" si="6"/>
        <v>2801</v>
      </c>
      <c r="I162" s="121">
        <f t="shared" si="7"/>
        <v>22408</v>
      </c>
      <c r="J162" s="121">
        <f t="shared" si="8"/>
        <v>18673.333333333332</v>
      </c>
    </row>
    <row r="163" spans="4:10">
      <c r="D163" s="47" t="s">
        <v>260</v>
      </c>
      <c r="E163" s="47" t="s">
        <v>263</v>
      </c>
      <c r="F163" s="47">
        <v>4</v>
      </c>
      <c r="G163" s="47">
        <v>68.150000000000006</v>
      </c>
      <c r="H163" s="121">
        <f t="shared" si="6"/>
        <v>6815.0000000000009</v>
      </c>
      <c r="I163" s="121">
        <f t="shared" si="7"/>
        <v>27260.000000000004</v>
      </c>
      <c r="J163" s="121">
        <f t="shared" si="8"/>
        <v>22716.666666666672</v>
      </c>
    </row>
    <row r="164" spans="4:10">
      <c r="D164" s="47" t="s">
        <v>251</v>
      </c>
      <c r="E164" s="47" t="s">
        <v>264</v>
      </c>
      <c r="F164" s="47">
        <v>11</v>
      </c>
      <c r="G164" s="47">
        <v>108.12</v>
      </c>
      <c r="H164" s="121">
        <f t="shared" si="6"/>
        <v>10812</v>
      </c>
      <c r="I164" s="121">
        <f t="shared" si="7"/>
        <v>118932</v>
      </c>
      <c r="J164" s="121">
        <f t="shared" si="8"/>
        <v>99110</v>
      </c>
    </row>
    <row r="165" spans="4:10">
      <c r="D165" s="47" t="s">
        <v>251</v>
      </c>
      <c r="E165" s="47" t="s">
        <v>265</v>
      </c>
      <c r="F165" s="47">
        <v>7</v>
      </c>
      <c r="G165" s="47">
        <v>51.39</v>
      </c>
      <c r="H165" s="121">
        <f t="shared" si="6"/>
        <v>5139</v>
      </c>
      <c r="I165" s="121">
        <f t="shared" si="7"/>
        <v>35973</v>
      </c>
      <c r="J165" s="121">
        <f t="shared" si="8"/>
        <v>29977.5</v>
      </c>
    </row>
    <row r="166" spans="4:10">
      <c r="D166" s="47" t="s">
        <v>251</v>
      </c>
      <c r="E166" s="47" t="s">
        <v>266</v>
      </c>
      <c r="F166" s="47">
        <v>5</v>
      </c>
      <c r="G166" s="47">
        <v>84.61</v>
      </c>
      <c r="H166" s="121">
        <f t="shared" si="6"/>
        <v>8461</v>
      </c>
      <c r="I166" s="121">
        <f t="shared" si="7"/>
        <v>42305</v>
      </c>
      <c r="J166" s="121">
        <f t="shared" si="8"/>
        <v>35254.166666666664</v>
      </c>
    </row>
    <row r="167" spans="4:10">
      <c r="D167" s="47" t="s">
        <v>118</v>
      </c>
      <c r="E167" s="47" t="s">
        <v>267</v>
      </c>
      <c r="F167" s="47">
        <v>2</v>
      </c>
      <c r="G167" s="47">
        <v>95.57</v>
      </c>
      <c r="H167" s="121">
        <f t="shared" si="6"/>
        <v>9557</v>
      </c>
      <c r="I167" s="121">
        <f t="shared" si="7"/>
        <v>19114</v>
      </c>
      <c r="J167" s="121">
        <f t="shared" si="8"/>
        <v>15928.333333333334</v>
      </c>
    </row>
    <row r="168" spans="4:10">
      <c r="D168" s="47" t="s">
        <v>118</v>
      </c>
      <c r="E168" s="47" t="s">
        <v>268</v>
      </c>
      <c r="F168" s="47">
        <v>7</v>
      </c>
      <c r="G168" s="47">
        <v>67.39</v>
      </c>
      <c r="H168" s="121">
        <f t="shared" si="6"/>
        <v>6739</v>
      </c>
      <c r="I168" s="121">
        <f t="shared" si="7"/>
        <v>47173</v>
      </c>
      <c r="J168" s="121">
        <f t="shared" si="8"/>
        <v>39310.833333333336</v>
      </c>
    </row>
    <row r="169" spans="4:10">
      <c r="D169" s="47" t="s">
        <v>118</v>
      </c>
      <c r="E169" s="47" t="s">
        <v>269</v>
      </c>
      <c r="F169" s="47">
        <v>2</v>
      </c>
      <c r="G169" s="47">
        <v>52.58</v>
      </c>
      <c r="H169" s="121">
        <f t="shared" si="6"/>
        <v>5258</v>
      </c>
      <c r="I169" s="121">
        <f t="shared" si="7"/>
        <v>10516</v>
      </c>
      <c r="J169" s="121">
        <f t="shared" si="8"/>
        <v>8763.3333333333339</v>
      </c>
    </row>
    <row r="170" spans="4:10">
      <c r="D170" s="47" t="s">
        <v>118</v>
      </c>
      <c r="E170" s="47" t="s">
        <v>270</v>
      </c>
      <c r="F170" s="47">
        <v>10</v>
      </c>
      <c r="G170" s="47">
        <v>111.08</v>
      </c>
      <c r="H170" s="121">
        <f t="shared" si="6"/>
        <v>11108</v>
      </c>
      <c r="I170" s="121">
        <f t="shared" si="7"/>
        <v>111080</v>
      </c>
      <c r="J170" s="121">
        <f t="shared" si="8"/>
        <v>92566.666666666672</v>
      </c>
    </row>
    <row r="171" spans="4:10">
      <c r="D171" s="47" t="s">
        <v>118</v>
      </c>
      <c r="E171" s="47" t="s">
        <v>271</v>
      </c>
      <c r="F171" s="47">
        <v>9</v>
      </c>
      <c r="G171" s="47">
        <v>49.92</v>
      </c>
      <c r="H171" s="121">
        <f t="shared" si="6"/>
        <v>4992</v>
      </c>
      <c r="I171" s="121">
        <f t="shared" si="7"/>
        <v>44928</v>
      </c>
      <c r="J171" s="121">
        <f t="shared" si="8"/>
        <v>37440</v>
      </c>
    </row>
    <row r="172" spans="4:10">
      <c r="D172" s="47" t="s">
        <v>118</v>
      </c>
      <c r="E172" s="47" t="s">
        <v>272</v>
      </c>
      <c r="F172" s="47">
        <v>11</v>
      </c>
      <c r="G172" s="47">
        <v>80.81</v>
      </c>
      <c r="H172" s="121">
        <f t="shared" si="6"/>
        <v>8081</v>
      </c>
      <c r="I172" s="121">
        <f t="shared" si="7"/>
        <v>88891</v>
      </c>
      <c r="J172" s="121">
        <f t="shared" si="8"/>
        <v>74075.833333333328</v>
      </c>
    </row>
    <row r="173" spans="4:10">
      <c r="D173" s="47" t="s">
        <v>118</v>
      </c>
      <c r="E173" s="47" t="s">
        <v>273</v>
      </c>
      <c r="F173" s="47">
        <v>10</v>
      </c>
      <c r="G173" s="47">
        <v>53.57</v>
      </c>
      <c r="H173" s="121">
        <f t="shared" si="6"/>
        <v>5357</v>
      </c>
      <c r="I173" s="121">
        <f t="shared" si="7"/>
        <v>53570</v>
      </c>
      <c r="J173" s="121">
        <f t="shared" si="8"/>
        <v>44641.666666666664</v>
      </c>
    </row>
    <row r="174" spans="4:10">
      <c r="D174" s="47" t="s">
        <v>118</v>
      </c>
      <c r="E174" s="47" t="s">
        <v>274</v>
      </c>
      <c r="F174" s="47">
        <v>6</v>
      </c>
      <c r="G174" s="47">
        <v>81.45</v>
      </c>
      <c r="H174" s="121">
        <f t="shared" si="6"/>
        <v>8145</v>
      </c>
      <c r="I174" s="121">
        <f t="shared" si="7"/>
        <v>48870</v>
      </c>
      <c r="J174" s="121">
        <f t="shared" si="8"/>
        <v>40725</v>
      </c>
    </row>
    <row r="175" spans="4:10">
      <c r="D175" s="47" t="s">
        <v>118</v>
      </c>
      <c r="E175" s="47" t="s">
        <v>275</v>
      </c>
      <c r="F175" s="47">
        <v>10</v>
      </c>
      <c r="G175" s="47">
        <v>41.16</v>
      </c>
      <c r="H175" s="121">
        <f t="shared" si="6"/>
        <v>4116</v>
      </c>
      <c r="I175" s="121">
        <f t="shared" si="7"/>
        <v>41160</v>
      </c>
      <c r="J175" s="121">
        <f t="shared" si="8"/>
        <v>34300</v>
      </c>
    </row>
    <row r="176" spans="4:10">
      <c r="D176" s="47" t="s">
        <v>118</v>
      </c>
      <c r="E176" s="47" t="s">
        <v>276</v>
      </c>
      <c r="F176" s="47">
        <v>8</v>
      </c>
      <c r="G176" s="47">
        <v>36.479999999999997</v>
      </c>
      <c r="H176" s="121">
        <f t="shared" si="6"/>
        <v>3647.9999999999995</v>
      </c>
      <c r="I176" s="121">
        <f t="shared" si="7"/>
        <v>29183.999999999996</v>
      </c>
      <c r="J176" s="121">
        <f t="shared" si="8"/>
        <v>24319.999999999996</v>
      </c>
    </row>
    <row r="177" spans="4:10">
      <c r="D177" s="47" t="s">
        <v>118</v>
      </c>
      <c r="E177" s="47" t="s">
        <v>277</v>
      </c>
      <c r="F177" s="47">
        <v>5</v>
      </c>
      <c r="G177" s="47">
        <v>53.98</v>
      </c>
      <c r="H177" s="121">
        <f t="shared" si="6"/>
        <v>5398</v>
      </c>
      <c r="I177" s="121">
        <f t="shared" si="7"/>
        <v>26990</v>
      </c>
      <c r="J177" s="121">
        <f t="shared" si="8"/>
        <v>22491.666666666668</v>
      </c>
    </row>
    <row r="178" spans="4:10">
      <c r="D178" s="47" t="s">
        <v>118</v>
      </c>
      <c r="E178" s="47" t="s">
        <v>278</v>
      </c>
      <c r="F178" s="47">
        <v>9</v>
      </c>
      <c r="G178" s="47">
        <v>58.97</v>
      </c>
      <c r="H178" s="121">
        <f t="shared" si="6"/>
        <v>5897</v>
      </c>
      <c r="I178" s="121">
        <f t="shared" si="7"/>
        <v>53073</v>
      </c>
      <c r="J178" s="121">
        <f t="shared" si="8"/>
        <v>44227.5</v>
      </c>
    </row>
    <row r="179" spans="4:10">
      <c r="D179" s="47" t="s">
        <v>181</v>
      </c>
      <c r="E179" s="47" t="s">
        <v>279</v>
      </c>
      <c r="F179" s="47">
        <v>9</v>
      </c>
      <c r="G179" s="47">
        <v>184.13</v>
      </c>
      <c r="H179" s="121">
        <f t="shared" si="6"/>
        <v>18413</v>
      </c>
      <c r="I179" s="121">
        <f t="shared" si="7"/>
        <v>165717</v>
      </c>
      <c r="J179" s="121">
        <f t="shared" si="8"/>
        <v>138097.5</v>
      </c>
    </row>
    <row r="180" spans="4:10">
      <c r="D180" s="47" t="s">
        <v>181</v>
      </c>
      <c r="E180" s="47" t="s">
        <v>280</v>
      </c>
      <c r="F180" s="47">
        <v>5</v>
      </c>
      <c r="G180" s="47">
        <v>58.7</v>
      </c>
      <c r="H180" s="121">
        <f t="shared" si="6"/>
        <v>5870</v>
      </c>
      <c r="I180" s="121">
        <f t="shared" si="7"/>
        <v>29350</v>
      </c>
      <c r="J180" s="121">
        <f t="shared" si="8"/>
        <v>24458.333333333332</v>
      </c>
    </row>
    <row r="181" spans="4:10">
      <c r="D181" s="47" t="s">
        <v>181</v>
      </c>
      <c r="E181" s="47" t="s">
        <v>281</v>
      </c>
      <c r="F181" s="47">
        <v>10</v>
      </c>
      <c r="G181" s="47">
        <v>98.62</v>
      </c>
      <c r="H181" s="121">
        <f t="shared" si="6"/>
        <v>9862</v>
      </c>
      <c r="I181" s="121">
        <f t="shared" si="7"/>
        <v>98620</v>
      </c>
      <c r="J181" s="121">
        <f t="shared" si="8"/>
        <v>82183.333333333328</v>
      </c>
    </row>
    <row r="182" spans="4:10">
      <c r="D182" s="47" t="s">
        <v>181</v>
      </c>
      <c r="E182" s="47" t="s">
        <v>282</v>
      </c>
      <c r="F182" s="47">
        <v>5</v>
      </c>
      <c r="G182" s="47">
        <v>48.87</v>
      </c>
      <c r="H182" s="121">
        <f t="shared" si="6"/>
        <v>4887</v>
      </c>
      <c r="I182" s="121">
        <f t="shared" si="7"/>
        <v>24435</v>
      </c>
      <c r="J182" s="121">
        <f t="shared" si="8"/>
        <v>20362.5</v>
      </c>
    </row>
    <row r="183" spans="4:10">
      <c r="D183" s="47" t="s">
        <v>181</v>
      </c>
      <c r="E183" s="47" t="s">
        <v>283</v>
      </c>
      <c r="F183" s="47">
        <v>6</v>
      </c>
      <c r="G183" s="47">
        <v>47.67</v>
      </c>
      <c r="H183" s="121">
        <f t="shared" si="6"/>
        <v>4767</v>
      </c>
      <c r="I183" s="121">
        <f t="shared" si="7"/>
        <v>28602</v>
      </c>
      <c r="J183" s="121">
        <f t="shared" si="8"/>
        <v>23835</v>
      </c>
    </row>
    <row r="184" spans="4:10">
      <c r="D184" s="47" t="s">
        <v>181</v>
      </c>
      <c r="E184" s="47" t="s">
        <v>284</v>
      </c>
      <c r="F184" s="47">
        <v>4</v>
      </c>
      <c r="G184" s="47">
        <v>36.96</v>
      </c>
      <c r="H184" s="121">
        <f t="shared" si="6"/>
        <v>3696</v>
      </c>
      <c r="I184" s="121">
        <f t="shared" si="7"/>
        <v>14784</v>
      </c>
      <c r="J184" s="121">
        <f t="shared" si="8"/>
        <v>12320</v>
      </c>
    </row>
    <row r="185" spans="4:10">
      <c r="D185" s="47" t="s">
        <v>181</v>
      </c>
      <c r="E185" s="47" t="s">
        <v>285</v>
      </c>
      <c r="F185" s="47">
        <v>6</v>
      </c>
      <c r="G185" s="47">
        <v>112.4</v>
      </c>
      <c r="H185" s="121">
        <f t="shared" si="6"/>
        <v>11240</v>
      </c>
      <c r="I185" s="121">
        <f t="shared" si="7"/>
        <v>67440</v>
      </c>
      <c r="J185" s="121">
        <f t="shared" si="8"/>
        <v>56200</v>
      </c>
    </row>
    <row r="186" spans="4:10">
      <c r="D186" s="47" t="s">
        <v>181</v>
      </c>
      <c r="E186" s="47" t="s">
        <v>286</v>
      </c>
      <c r="F186" s="47">
        <v>3</v>
      </c>
      <c r="G186" s="47">
        <v>85.01</v>
      </c>
      <c r="H186" s="121">
        <f t="shared" si="6"/>
        <v>8501</v>
      </c>
      <c r="I186" s="121">
        <f t="shared" si="7"/>
        <v>25503</v>
      </c>
      <c r="J186" s="121">
        <f t="shared" si="8"/>
        <v>21252.5</v>
      </c>
    </row>
    <row r="187" spans="4:10">
      <c r="D187" s="47" t="s">
        <v>225</v>
      </c>
      <c r="E187" s="47" t="s">
        <v>287</v>
      </c>
      <c r="F187" s="47">
        <v>6</v>
      </c>
      <c r="G187" s="47">
        <v>23.38</v>
      </c>
      <c r="H187" s="121">
        <f t="shared" si="6"/>
        <v>2338</v>
      </c>
      <c r="I187" s="121">
        <f t="shared" si="7"/>
        <v>14028</v>
      </c>
      <c r="J187" s="121">
        <f t="shared" si="8"/>
        <v>11690</v>
      </c>
    </row>
    <row r="188" spans="4:10">
      <c r="D188" s="47" t="s">
        <v>288</v>
      </c>
      <c r="E188" s="47" t="s">
        <v>289</v>
      </c>
      <c r="F188" s="47">
        <v>6</v>
      </c>
      <c r="G188" s="47">
        <v>91.31</v>
      </c>
      <c r="H188" s="121">
        <f t="shared" si="6"/>
        <v>9131</v>
      </c>
      <c r="I188" s="121">
        <f t="shared" si="7"/>
        <v>54786</v>
      </c>
      <c r="J188" s="121">
        <f t="shared" si="8"/>
        <v>45655</v>
      </c>
    </row>
    <row r="189" spans="4:10">
      <c r="D189" s="47" t="s">
        <v>288</v>
      </c>
      <c r="E189" s="47" t="s">
        <v>290</v>
      </c>
      <c r="F189" s="47">
        <v>8</v>
      </c>
      <c r="G189" s="47">
        <v>32.32</v>
      </c>
      <c r="H189" s="121">
        <f t="shared" si="6"/>
        <v>3232</v>
      </c>
      <c r="I189" s="121">
        <f t="shared" si="7"/>
        <v>25856</v>
      </c>
      <c r="J189" s="121">
        <f t="shared" si="8"/>
        <v>21546.666666666668</v>
      </c>
    </row>
    <row r="190" spans="4:10">
      <c r="D190" s="47" t="s">
        <v>214</v>
      </c>
      <c r="E190" s="47" t="s">
        <v>291</v>
      </c>
      <c r="F190" s="47">
        <v>9</v>
      </c>
      <c r="G190" s="47">
        <v>147.72</v>
      </c>
      <c r="H190" s="121">
        <f t="shared" si="6"/>
        <v>14772</v>
      </c>
      <c r="I190" s="121">
        <f t="shared" si="7"/>
        <v>132948</v>
      </c>
      <c r="J190" s="121">
        <f t="shared" si="8"/>
        <v>110790</v>
      </c>
    </row>
    <row r="191" spans="4:10">
      <c r="D191" s="47" t="s">
        <v>292</v>
      </c>
      <c r="E191" s="47" t="s">
        <v>293</v>
      </c>
      <c r="F191" s="47">
        <v>7</v>
      </c>
      <c r="G191" s="47">
        <v>44.18</v>
      </c>
      <c r="H191" s="121">
        <f t="shared" si="6"/>
        <v>4418</v>
      </c>
      <c r="I191" s="121">
        <f t="shared" si="7"/>
        <v>30926</v>
      </c>
      <c r="J191" s="121">
        <f t="shared" si="8"/>
        <v>25771.666666666668</v>
      </c>
    </row>
    <row r="192" spans="4:10">
      <c r="D192" s="47" t="s">
        <v>225</v>
      </c>
      <c r="E192" s="47" t="s">
        <v>294</v>
      </c>
      <c r="F192" s="47">
        <v>2</v>
      </c>
      <c r="G192" s="47">
        <v>33.29</v>
      </c>
      <c r="H192" s="121">
        <f t="shared" si="6"/>
        <v>3329</v>
      </c>
      <c r="I192" s="121">
        <f t="shared" si="7"/>
        <v>6658</v>
      </c>
      <c r="J192" s="121">
        <f t="shared" si="8"/>
        <v>5548.333333333333</v>
      </c>
    </row>
    <row r="193" spans="4:10">
      <c r="D193" s="47" t="s">
        <v>118</v>
      </c>
      <c r="E193" s="47" t="s">
        <v>295</v>
      </c>
      <c r="F193" s="47">
        <v>11</v>
      </c>
      <c r="G193" s="47">
        <v>31.08</v>
      </c>
      <c r="H193" s="121">
        <f t="shared" si="6"/>
        <v>3108</v>
      </c>
      <c r="I193" s="121">
        <f t="shared" si="7"/>
        <v>34188</v>
      </c>
      <c r="J193" s="121">
        <f t="shared" si="8"/>
        <v>28490</v>
      </c>
    </row>
    <row r="194" spans="4:10">
      <c r="D194" s="47" t="s">
        <v>118</v>
      </c>
      <c r="E194" s="47" t="s">
        <v>296</v>
      </c>
      <c r="F194" s="47">
        <v>9</v>
      </c>
      <c r="G194" s="47">
        <v>51.89</v>
      </c>
      <c r="H194" s="121">
        <f t="shared" si="6"/>
        <v>5189</v>
      </c>
      <c r="I194" s="121">
        <f t="shared" si="7"/>
        <v>46701</v>
      </c>
      <c r="J194" s="121">
        <f t="shared" si="8"/>
        <v>38917.5</v>
      </c>
    </row>
    <row r="195" spans="4:10">
      <c r="D195" s="47" t="s">
        <v>118</v>
      </c>
      <c r="E195" s="47" t="s">
        <v>297</v>
      </c>
      <c r="F195" s="47">
        <v>8</v>
      </c>
      <c r="G195" s="47">
        <v>34.049999999999997</v>
      </c>
      <c r="H195" s="121">
        <f t="shared" si="6"/>
        <v>3404.9999999999995</v>
      </c>
      <c r="I195" s="121">
        <f t="shared" si="7"/>
        <v>27239.999999999996</v>
      </c>
      <c r="J195" s="121">
        <f t="shared" si="8"/>
        <v>22699.999999999996</v>
      </c>
    </row>
    <row r="196" spans="4:10">
      <c r="D196" s="47" t="s">
        <v>181</v>
      </c>
      <c r="E196" s="47" t="s">
        <v>298</v>
      </c>
      <c r="F196" s="47">
        <v>6</v>
      </c>
      <c r="G196" s="47">
        <v>35.659999999999997</v>
      </c>
      <c r="H196" s="121">
        <f t="shared" si="6"/>
        <v>3565.9999999999995</v>
      </c>
      <c r="I196" s="121">
        <f t="shared" si="7"/>
        <v>21395.999999999996</v>
      </c>
      <c r="J196" s="121">
        <f t="shared" si="8"/>
        <v>17829.999999999996</v>
      </c>
    </row>
    <row r="197" spans="4:10">
      <c r="D197" s="47" t="s">
        <v>181</v>
      </c>
      <c r="E197" s="47" t="s">
        <v>299</v>
      </c>
      <c r="F197" s="47">
        <v>8</v>
      </c>
      <c r="G197" s="47">
        <v>41.48</v>
      </c>
      <c r="H197" s="121">
        <f t="shared" si="6"/>
        <v>4148</v>
      </c>
      <c r="I197" s="121">
        <f t="shared" si="7"/>
        <v>33184</v>
      </c>
      <c r="J197" s="121">
        <f t="shared" si="8"/>
        <v>27653.333333333332</v>
      </c>
    </row>
    <row r="198" spans="4:10">
      <c r="D198" s="47" t="s">
        <v>181</v>
      </c>
      <c r="E198" s="47" t="s">
        <v>300</v>
      </c>
      <c r="F198" s="47">
        <v>11</v>
      </c>
      <c r="G198" s="47">
        <v>46.77</v>
      </c>
      <c r="H198" s="121">
        <f t="shared" si="6"/>
        <v>4677</v>
      </c>
      <c r="I198" s="121">
        <f t="shared" si="7"/>
        <v>51447</v>
      </c>
      <c r="J198" s="121">
        <f t="shared" si="8"/>
        <v>42872.5</v>
      </c>
    </row>
    <row r="199" spans="4:10">
      <c r="D199" s="47" t="s">
        <v>181</v>
      </c>
      <c r="E199" s="47" t="s">
        <v>301</v>
      </c>
      <c r="F199" s="47">
        <v>4</v>
      </c>
      <c r="G199" s="47">
        <v>45.86</v>
      </c>
      <c r="H199" s="121">
        <f t="shared" si="6"/>
        <v>4586</v>
      </c>
      <c r="I199" s="121">
        <f t="shared" si="7"/>
        <v>18344</v>
      </c>
      <c r="J199" s="121">
        <f t="shared" si="8"/>
        <v>15286.666666666666</v>
      </c>
    </row>
    <row r="200" spans="4:10">
      <c r="D200" s="47" t="s">
        <v>302</v>
      </c>
      <c r="E200" s="47" t="s">
        <v>303</v>
      </c>
      <c r="F200" s="47">
        <v>4</v>
      </c>
      <c r="G200" s="47">
        <v>40.729999999999997</v>
      </c>
      <c r="H200" s="121">
        <f t="shared" si="6"/>
        <v>4072.9999999999995</v>
      </c>
      <c r="I200" s="121">
        <f t="shared" si="7"/>
        <v>16291.999999999998</v>
      </c>
      <c r="J200" s="121">
        <f t="shared" si="8"/>
        <v>13576.666666666664</v>
      </c>
    </row>
    <row r="201" spans="4:10">
      <c r="D201" s="47" t="s">
        <v>302</v>
      </c>
      <c r="E201" s="47" t="s">
        <v>304</v>
      </c>
      <c r="F201" s="47">
        <v>6</v>
      </c>
      <c r="G201" s="47">
        <v>50.39</v>
      </c>
      <c r="H201" s="121">
        <f t="shared" si="6"/>
        <v>5039</v>
      </c>
      <c r="I201" s="121">
        <f t="shared" si="7"/>
        <v>30234</v>
      </c>
      <c r="J201" s="121">
        <f t="shared" si="8"/>
        <v>25195</v>
      </c>
    </row>
    <row r="202" spans="4:10">
      <c r="D202" s="47" t="s">
        <v>305</v>
      </c>
      <c r="E202" s="47" t="s">
        <v>306</v>
      </c>
      <c r="F202" s="47">
        <v>10</v>
      </c>
      <c r="G202" s="47">
        <v>41.8</v>
      </c>
      <c r="H202" s="121">
        <f t="shared" ref="H202:H265" si="9">G202*$B$2</f>
        <v>4180</v>
      </c>
      <c r="I202" s="121">
        <f t="shared" si="7"/>
        <v>41800</v>
      </c>
      <c r="J202" s="121">
        <f t="shared" si="8"/>
        <v>34833.333333333336</v>
      </c>
    </row>
    <row r="203" spans="4:10">
      <c r="D203" s="47" t="s">
        <v>302</v>
      </c>
      <c r="E203" s="47" t="s">
        <v>307</v>
      </c>
      <c r="F203" s="47">
        <v>3</v>
      </c>
      <c r="G203" s="47">
        <v>40.85</v>
      </c>
      <c r="H203" s="121">
        <f t="shared" si="9"/>
        <v>4085</v>
      </c>
      <c r="I203" s="121">
        <f t="shared" ref="I203:I266" si="10">F203*H203</f>
        <v>12255</v>
      </c>
      <c r="J203" s="121">
        <f t="shared" ref="J203:J266" si="11">I203-I203*20/120</f>
        <v>10212.5</v>
      </c>
    </row>
    <row r="204" spans="4:10">
      <c r="D204" s="47" t="s">
        <v>308</v>
      </c>
      <c r="E204" s="47" t="s">
        <v>309</v>
      </c>
      <c r="F204" s="47">
        <v>5</v>
      </c>
      <c r="G204" s="47">
        <v>42.67</v>
      </c>
      <c r="H204" s="121">
        <f t="shared" si="9"/>
        <v>4267</v>
      </c>
      <c r="I204" s="121">
        <f t="shared" si="10"/>
        <v>21335</v>
      </c>
      <c r="J204" s="121">
        <f t="shared" si="11"/>
        <v>17779.166666666668</v>
      </c>
    </row>
    <row r="205" spans="4:10">
      <c r="D205" s="47" t="s">
        <v>305</v>
      </c>
      <c r="E205" s="47" t="s">
        <v>310</v>
      </c>
      <c r="F205" s="47">
        <v>11</v>
      </c>
      <c r="G205" s="47">
        <v>54.54</v>
      </c>
      <c r="H205" s="121">
        <f t="shared" si="9"/>
        <v>5454</v>
      </c>
      <c r="I205" s="121">
        <f t="shared" si="10"/>
        <v>59994</v>
      </c>
      <c r="J205" s="121">
        <f t="shared" si="11"/>
        <v>49995</v>
      </c>
    </row>
    <row r="206" spans="4:10">
      <c r="D206" s="47" t="s">
        <v>302</v>
      </c>
      <c r="E206" s="47" t="s">
        <v>311</v>
      </c>
      <c r="F206" s="47">
        <v>2</v>
      </c>
      <c r="G206" s="47">
        <v>38.01</v>
      </c>
      <c r="H206" s="121">
        <f t="shared" si="9"/>
        <v>3801</v>
      </c>
      <c r="I206" s="121">
        <f t="shared" si="10"/>
        <v>7602</v>
      </c>
      <c r="J206" s="121">
        <f t="shared" si="11"/>
        <v>6335</v>
      </c>
    </row>
    <row r="207" spans="4:10">
      <c r="D207" s="47" t="s">
        <v>305</v>
      </c>
      <c r="E207" s="47" t="s">
        <v>312</v>
      </c>
      <c r="F207" s="47">
        <v>3</v>
      </c>
      <c r="G207" s="47">
        <v>75.849999999999994</v>
      </c>
      <c r="H207" s="121">
        <f t="shared" si="9"/>
        <v>7584.9999999999991</v>
      </c>
      <c r="I207" s="121">
        <f t="shared" si="10"/>
        <v>22754.999999999996</v>
      </c>
      <c r="J207" s="121">
        <f t="shared" si="11"/>
        <v>18962.499999999996</v>
      </c>
    </row>
    <row r="208" spans="4:10">
      <c r="D208" s="47" t="s">
        <v>313</v>
      </c>
      <c r="E208" s="47" t="s">
        <v>314</v>
      </c>
      <c r="F208" s="47">
        <v>8</v>
      </c>
      <c r="G208" s="47">
        <v>78.92</v>
      </c>
      <c r="H208" s="121">
        <f t="shared" si="9"/>
        <v>7892</v>
      </c>
      <c r="I208" s="121">
        <f t="shared" si="10"/>
        <v>63136</v>
      </c>
      <c r="J208" s="121">
        <f t="shared" si="11"/>
        <v>52613.333333333336</v>
      </c>
    </row>
    <row r="209" spans="4:10">
      <c r="D209" s="47" t="s">
        <v>305</v>
      </c>
      <c r="E209" s="47" t="s">
        <v>315</v>
      </c>
      <c r="F209" s="47">
        <v>8</v>
      </c>
      <c r="G209" s="47">
        <v>73.77</v>
      </c>
      <c r="H209" s="121">
        <f t="shared" si="9"/>
        <v>7377</v>
      </c>
      <c r="I209" s="121">
        <f t="shared" si="10"/>
        <v>59016</v>
      </c>
      <c r="J209" s="121">
        <f t="shared" si="11"/>
        <v>49180</v>
      </c>
    </row>
    <row r="210" spans="4:10">
      <c r="D210" s="47" t="s">
        <v>302</v>
      </c>
      <c r="E210" s="47" t="s">
        <v>316</v>
      </c>
      <c r="F210" s="47">
        <v>10</v>
      </c>
      <c r="G210" s="47">
        <v>63.46</v>
      </c>
      <c r="H210" s="121">
        <f t="shared" si="9"/>
        <v>6346</v>
      </c>
      <c r="I210" s="121">
        <f t="shared" si="10"/>
        <v>63460</v>
      </c>
      <c r="J210" s="121">
        <f t="shared" si="11"/>
        <v>52883.333333333336</v>
      </c>
    </row>
    <row r="211" spans="4:10">
      <c r="D211" s="47" t="s">
        <v>302</v>
      </c>
      <c r="E211" s="47" t="s">
        <v>317</v>
      </c>
      <c r="F211" s="47">
        <v>8</v>
      </c>
      <c r="G211" s="47">
        <v>63.93</v>
      </c>
      <c r="H211" s="121">
        <f t="shared" si="9"/>
        <v>6393</v>
      </c>
      <c r="I211" s="121">
        <f t="shared" si="10"/>
        <v>51144</v>
      </c>
      <c r="J211" s="121">
        <f t="shared" si="11"/>
        <v>42620</v>
      </c>
    </row>
    <row r="212" spans="4:10">
      <c r="D212" s="47" t="s">
        <v>302</v>
      </c>
      <c r="E212" s="47" t="s">
        <v>318</v>
      </c>
      <c r="F212" s="47">
        <v>3</v>
      </c>
      <c r="G212" s="47">
        <v>64.430000000000007</v>
      </c>
      <c r="H212" s="121">
        <f t="shared" si="9"/>
        <v>6443.0000000000009</v>
      </c>
      <c r="I212" s="121">
        <f t="shared" si="10"/>
        <v>19329.000000000004</v>
      </c>
      <c r="J212" s="121">
        <f t="shared" si="11"/>
        <v>16107.500000000004</v>
      </c>
    </row>
    <row r="213" spans="4:10">
      <c r="D213" s="47" t="s">
        <v>302</v>
      </c>
      <c r="E213" s="47" t="s">
        <v>319</v>
      </c>
      <c r="F213" s="47">
        <v>7</v>
      </c>
      <c r="G213" s="47">
        <v>54.19</v>
      </c>
      <c r="H213" s="121">
        <f t="shared" si="9"/>
        <v>5419</v>
      </c>
      <c r="I213" s="121">
        <f t="shared" si="10"/>
        <v>37933</v>
      </c>
      <c r="J213" s="121">
        <f t="shared" si="11"/>
        <v>31610.833333333332</v>
      </c>
    </row>
    <row r="214" spans="4:10">
      <c r="D214" s="47" t="s">
        <v>305</v>
      </c>
      <c r="E214" s="47" t="s">
        <v>320</v>
      </c>
      <c r="F214" s="47">
        <v>6</v>
      </c>
      <c r="G214" s="47">
        <v>59.66</v>
      </c>
      <c r="H214" s="121">
        <f t="shared" si="9"/>
        <v>5966</v>
      </c>
      <c r="I214" s="121">
        <f t="shared" si="10"/>
        <v>35796</v>
      </c>
      <c r="J214" s="121">
        <f t="shared" si="11"/>
        <v>29830</v>
      </c>
    </row>
    <row r="215" spans="4:10">
      <c r="D215" s="47" t="s">
        <v>302</v>
      </c>
      <c r="E215" s="47" t="s">
        <v>321</v>
      </c>
      <c r="F215" s="47">
        <v>8</v>
      </c>
      <c r="G215" s="47">
        <v>52.53</v>
      </c>
      <c r="H215" s="121">
        <f t="shared" si="9"/>
        <v>5253</v>
      </c>
      <c r="I215" s="121">
        <f t="shared" si="10"/>
        <v>42024</v>
      </c>
      <c r="J215" s="121">
        <f t="shared" si="11"/>
        <v>35020</v>
      </c>
    </row>
    <row r="216" spans="4:10">
      <c r="D216" s="47" t="s">
        <v>305</v>
      </c>
      <c r="E216" s="47" t="s">
        <v>322</v>
      </c>
      <c r="F216" s="47">
        <v>7</v>
      </c>
      <c r="G216" s="47">
        <v>74.47</v>
      </c>
      <c r="H216" s="121">
        <f t="shared" si="9"/>
        <v>7447</v>
      </c>
      <c r="I216" s="121">
        <f t="shared" si="10"/>
        <v>52129</v>
      </c>
      <c r="J216" s="121">
        <f t="shared" si="11"/>
        <v>43440.833333333336</v>
      </c>
    </row>
    <row r="217" spans="4:10">
      <c r="D217" s="47" t="s">
        <v>91</v>
      </c>
      <c r="E217" s="47" t="s">
        <v>323</v>
      </c>
      <c r="F217" s="47">
        <v>7</v>
      </c>
      <c r="G217" s="47">
        <v>5.9</v>
      </c>
      <c r="H217" s="121">
        <f t="shared" si="9"/>
        <v>590</v>
      </c>
      <c r="I217" s="121">
        <f t="shared" si="10"/>
        <v>4130</v>
      </c>
      <c r="J217" s="121">
        <f t="shared" si="11"/>
        <v>3441.6666666666665</v>
      </c>
    </row>
    <row r="218" spans="4:10">
      <c r="D218" s="47" t="s">
        <v>324</v>
      </c>
      <c r="E218" s="47" t="s">
        <v>325</v>
      </c>
      <c r="F218" s="47">
        <v>9</v>
      </c>
      <c r="G218" s="47">
        <v>11.35</v>
      </c>
      <c r="H218" s="121">
        <f t="shared" si="9"/>
        <v>1135</v>
      </c>
      <c r="I218" s="121">
        <f t="shared" si="10"/>
        <v>10215</v>
      </c>
      <c r="J218" s="121">
        <f t="shared" si="11"/>
        <v>8512.5</v>
      </c>
    </row>
    <row r="219" spans="4:10">
      <c r="D219" s="47" t="s">
        <v>324</v>
      </c>
      <c r="E219" s="47" t="s">
        <v>326</v>
      </c>
      <c r="F219" s="47">
        <v>9</v>
      </c>
      <c r="G219" s="47">
        <v>15.32</v>
      </c>
      <c r="H219" s="121">
        <f t="shared" si="9"/>
        <v>1532</v>
      </c>
      <c r="I219" s="121">
        <f t="shared" si="10"/>
        <v>13788</v>
      </c>
      <c r="J219" s="121">
        <f t="shared" si="11"/>
        <v>11490</v>
      </c>
    </row>
    <row r="220" spans="4:10">
      <c r="D220" s="47" t="s">
        <v>189</v>
      </c>
      <c r="E220" s="47" t="s">
        <v>327</v>
      </c>
      <c r="F220" s="47">
        <v>4</v>
      </c>
      <c r="G220" s="47">
        <v>0.32</v>
      </c>
      <c r="H220" s="121">
        <f t="shared" si="9"/>
        <v>32</v>
      </c>
      <c r="I220" s="121">
        <f t="shared" si="10"/>
        <v>128</v>
      </c>
      <c r="J220" s="121">
        <f t="shared" si="11"/>
        <v>106.66666666666667</v>
      </c>
    </row>
    <row r="221" spans="4:10">
      <c r="D221" s="47" t="s">
        <v>95</v>
      </c>
      <c r="E221" s="47" t="s">
        <v>328</v>
      </c>
      <c r="F221" s="47">
        <v>9</v>
      </c>
      <c r="G221" s="47">
        <v>0.92</v>
      </c>
      <c r="H221" s="121">
        <f t="shared" si="9"/>
        <v>92</v>
      </c>
      <c r="I221" s="121">
        <f t="shared" si="10"/>
        <v>828</v>
      </c>
      <c r="J221" s="121">
        <f t="shared" si="11"/>
        <v>690</v>
      </c>
    </row>
    <row r="222" spans="4:10">
      <c r="D222" s="47" t="s">
        <v>95</v>
      </c>
      <c r="E222" s="47" t="s">
        <v>329</v>
      </c>
      <c r="F222" s="47">
        <v>3</v>
      </c>
      <c r="G222" s="47">
        <v>0.87</v>
      </c>
      <c r="H222" s="121">
        <f t="shared" si="9"/>
        <v>87</v>
      </c>
      <c r="I222" s="121">
        <f t="shared" si="10"/>
        <v>261</v>
      </c>
      <c r="J222" s="121">
        <f t="shared" si="11"/>
        <v>217.5</v>
      </c>
    </row>
    <row r="223" spans="4:10">
      <c r="D223" s="47" t="s">
        <v>95</v>
      </c>
      <c r="E223" s="47" t="s">
        <v>330</v>
      </c>
      <c r="F223" s="47">
        <v>8</v>
      </c>
      <c r="G223" s="47">
        <v>0.79</v>
      </c>
      <c r="H223" s="121">
        <f t="shared" si="9"/>
        <v>79</v>
      </c>
      <c r="I223" s="121">
        <f t="shared" si="10"/>
        <v>632</v>
      </c>
      <c r="J223" s="121">
        <f t="shared" si="11"/>
        <v>526.66666666666663</v>
      </c>
    </row>
    <row r="224" spans="4:10">
      <c r="D224" s="47" t="s">
        <v>189</v>
      </c>
      <c r="E224" s="47" t="s">
        <v>331</v>
      </c>
      <c r="F224" s="47">
        <v>3</v>
      </c>
      <c r="G224" s="47">
        <v>1.4</v>
      </c>
      <c r="H224" s="121">
        <f t="shared" si="9"/>
        <v>140</v>
      </c>
      <c r="I224" s="121">
        <f t="shared" si="10"/>
        <v>420</v>
      </c>
      <c r="J224" s="121">
        <f t="shared" si="11"/>
        <v>350</v>
      </c>
    </row>
    <row r="225" spans="4:10">
      <c r="D225" s="47" t="s">
        <v>95</v>
      </c>
      <c r="E225" s="47" t="s">
        <v>332</v>
      </c>
      <c r="F225" s="47">
        <v>8</v>
      </c>
      <c r="G225" s="47">
        <v>0.76</v>
      </c>
      <c r="H225" s="121">
        <f t="shared" si="9"/>
        <v>76</v>
      </c>
      <c r="I225" s="121">
        <f t="shared" si="10"/>
        <v>608</v>
      </c>
      <c r="J225" s="121">
        <f t="shared" si="11"/>
        <v>506.66666666666669</v>
      </c>
    </row>
    <row r="226" spans="4:10">
      <c r="D226" s="47" t="s">
        <v>95</v>
      </c>
      <c r="E226" s="47" t="s">
        <v>333</v>
      </c>
      <c r="F226" s="47">
        <v>2</v>
      </c>
      <c r="G226" s="47">
        <v>0.9</v>
      </c>
      <c r="H226" s="121">
        <f t="shared" si="9"/>
        <v>90</v>
      </c>
      <c r="I226" s="121">
        <f t="shared" si="10"/>
        <v>180</v>
      </c>
      <c r="J226" s="121">
        <f t="shared" si="11"/>
        <v>150</v>
      </c>
    </row>
    <row r="227" spans="4:10">
      <c r="D227" s="47" t="s">
        <v>324</v>
      </c>
      <c r="E227" s="47" t="s">
        <v>334</v>
      </c>
      <c r="F227" s="47">
        <v>4</v>
      </c>
      <c r="G227" s="47">
        <v>18.05</v>
      </c>
      <c r="H227" s="121">
        <f t="shared" si="9"/>
        <v>1805</v>
      </c>
      <c r="I227" s="121">
        <f t="shared" si="10"/>
        <v>7220</v>
      </c>
      <c r="J227" s="121">
        <f t="shared" si="11"/>
        <v>6016.666666666667</v>
      </c>
    </row>
    <row r="228" spans="4:10">
      <c r="D228" s="47" t="s">
        <v>324</v>
      </c>
      <c r="E228" s="47" t="s">
        <v>335</v>
      </c>
      <c r="F228" s="47">
        <v>8</v>
      </c>
      <c r="G228" s="47">
        <v>33.15</v>
      </c>
      <c r="H228" s="121">
        <f t="shared" si="9"/>
        <v>3315</v>
      </c>
      <c r="I228" s="121">
        <f t="shared" si="10"/>
        <v>26520</v>
      </c>
      <c r="J228" s="121">
        <f t="shared" si="11"/>
        <v>22100</v>
      </c>
    </row>
    <row r="229" spans="4:10">
      <c r="D229" s="47" t="s">
        <v>189</v>
      </c>
      <c r="E229" s="47" t="s">
        <v>336</v>
      </c>
      <c r="F229" s="47">
        <v>5</v>
      </c>
      <c r="G229" s="47">
        <v>1.54</v>
      </c>
      <c r="H229" s="121">
        <f t="shared" si="9"/>
        <v>154</v>
      </c>
      <c r="I229" s="121">
        <f t="shared" si="10"/>
        <v>770</v>
      </c>
      <c r="J229" s="121">
        <f t="shared" si="11"/>
        <v>641.66666666666663</v>
      </c>
    </row>
    <row r="230" spans="4:10">
      <c r="D230" s="47" t="s">
        <v>189</v>
      </c>
      <c r="E230" s="47" t="s">
        <v>337</v>
      </c>
      <c r="F230" s="47">
        <v>9</v>
      </c>
      <c r="G230" s="47">
        <v>2.92</v>
      </c>
      <c r="H230" s="121">
        <f t="shared" si="9"/>
        <v>292</v>
      </c>
      <c r="I230" s="121">
        <f t="shared" si="10"/>
        <v>2628</v>
      </c>
      <c r="J230" s="121">
        <f t="shared" si="11"/>
        <v>2190</v>
      </c>
    </row>
    <row r="231" spans="4:10">
      <c r="D231" s="47" t="s">
        <v>189</v>
      </c>
      <c r="E231" s="47" t="s">
        <v>338</v>
      </c>
      <c r="F231" s="47">
        <v>10</v>
      </c>
      <c r="G231" s="47">
        <v>3.86</v>
      </c>
      <c r="H231" s="121">
        <f t="shared" si="9"/>
        <v>386</v>
      </c>
      <c r="I231" s="121">
        <f t="shared" si="10"/>
        <v>3860</v>
      </c>
      <c r="J231" s="121">
        <f t="shared" si="11"/>
        <v>3216.6666666666665</v>
      </c>
    </row>
    <row r="232" spans="4:10">
      <c r="D232" s="47" t="s">
        <v>189</v>
      </c>
      <c r="E232" s="47" t="s">
        <v>339</v>
      </c>
      <c r="F232" s="47">
        <v>11</v>
      </c>
      <c r="G232" s="47">
        <v>3.86</v>
      </c>
      <c r="H232" s="121">
        <f t="shared" si="9"/>
        <v>386</v>
      </c>
      <c r="I232" s="121">
        <f t="shared" si="10"/>
        <v>4246</v>
      </c>
      <c r="J232" s="121">
        <f t="shared" si="11"/>
        <v>3538.3333333333335</v>
      </c>
    </row>
    <row r="233" spans="4:10">
      <c r="D233" s="47" t="s">
        <v>189</v>
      </c>
      <c r="E233" s="47" t="s">
        <v>340</v>
      </c>
      <c r="F233" s="47">
        <v>4</v>
      </c>
      <c r="G233" s="47">
        <v>3.58</v>
      </c>
      <c r="H233" s="121">
        <f t="shared" si="9"/>
        <v>358</v>
      </c>
      <c r="I233" s="121">
        <f t="shared" si="10"/>
        <v>1432</v>
      </c>
      <c r="J233" s="121">
        <f t="shared" si="11"/>
        <v>1193.3333333333333</v>
      </c>
    </row>
    <row r="234" spans="4:10">
      <c r="D234" s="47" t="s">
        <v>95</v>
      </c>
      <c r="E234" s="47" t="s">
        <v>341</v>
      </c>
      <c r="F234" s="47">
        <v>7</v>
      </c>
      <c r="G234" s="47">
        <v>1.49</v>
      </c>
      <c r="H234" s="121">
        <f t="shared" si="9"/>
        <v>149</v>
      </c>
      <c r="I234" s="121">
        <f t="shared" si="10"/>
        <v>1043</v>
      </c>
      <c r="J234" s="121">
        <f t="shared" si="11"/>
        <v>869.16666666666663</v>
      </c>
    </row>
    <row r="235" spans="4:10">
      <c r="D235" s="47" t="s">
        <v>95</v>
      </c>
      <c r="E235" s="47" t="s">
        <v>342</v>
      </c>
      <c r="F235" s="47">
        <v>7</v>
      </c>
      <c r="G235" s="47">
        <v>1.6</v>
      </c>
      <c r="H235" s="121">
        <f t="shared" si="9"/>
        <v>160</v>
      </c>
      <c r="I235" s="121">
        <f t="shared" si="10"/>
        <v>1120</v>
      </c>
      <c r="J235" s="121">
        <f t="shared" si="11"/>
        <v>933.33333333333337</v>
      </c>
    </row>
    <row r="236" spans="4:10">
      <c r="D236" s="47" t="s">
        <v>343</v>
      </c>
      <c r="E236" s="47" t="s">
        <v>344</v>
      </c>
      <c r="F236" s="47">
        <v>9</v>
      </c>
      <c r="G236" s="47">
        <v>1.59</v>
      </c>
      <c r="H236" s="121">
        <f t="shared" si="9"/>
        <v>159</v>
      </c>
      <c r="I236" s="121">
        <f t="shared" si="10"/>
        <v>1431</v>
      </c>
      <c r="J236" s="121">
        <f t="shared" si="11"/>
        <v>1192.5</v>
      </c>
    </row>
    <row r="237" spans="4:10">
      <c r="D237" s="47" t="s">
        <v>95</v>
      </c>
      <c r="E237" s="47" t="s">
        <v>345</v>
      </c>
      <c r="F237" s="47">
        <v>2</v>
      </c>
      <c r="G237" s="47">
        <v>11.47</v>
      </c>
      <c r="H237" s="121">
        <f t="shared" si="9"/>
        <v>1147</v>
      </c>
      <c r="I237" s="121">
        <f t="shared" si="10"/>
        <v>2294</v>
      </c>
      <c r="J237" s="121">
        <f t="shared" si="11"/>
        <v>1911.6666666666667</v>
      </c>
    </row>
    <row r="238" spans="4:10">
      <c r="D238" s="47" t="s">
        <v>95</v>
      </c>
      <c r="E238" s="47" t="s">
        <v>346</v>
      </c>
      <c r="F238" s="47">
        <v>8</v>
      </c>
      <c r="G238" s="47">
        <v>11.47</v>
      </c>
      <c r="H238" s="121">
        <f t="shared" si="9"/>
        <v>1147</v>
      </c>
      <c r="I238" s="121">
        <f t="shared" si="10"/>
        <v>9176</v>
      </c>
      <c r="J238" s="121">
        <f t="shared" si="11"/>
        <v>7646.666666666667</v>
      </c>
    </row>
    <row r="239" spans="4:10">
      <c r="D239" s="47" t="s">
        <v>91</v>
      </c>
      <c r="E239" s="47" t="s">
        <v>347</v>
      </c>
      <c r="F239" s="47">
        <v>2</v>
      </c>
      <c r="G239" s="47">
        <v>20.61</v>
      </c>
      <c r="H239" s="121">
        <f t="shared" si="9"/>
        <v>2061</v>
      </c>
      <c r="I239" s="121">
        <f t="shared" si="10"/>
        <v>4122</v>
      </c>
      <c r="J239" s="121">
        <f t="shared" si="11"/>
        <v>3435</v>
      </c>
    </row>
    <row r="240" spans="4:10">
      <c r="D240" s="47" t="s">
        <v>91</v>
      </c>
      <c r="E240" s="47" t="s">
        <v>348</v>
      </c>
      <c r="F240" s="47">
        <v>5</v>
      </c>
      <c r="G240" s="47">
        <v>7.72</v>
      </c>
      <c r="H240" s="121">
        <f t="shared" si="9"/>
        <v>772</v>
      </c>
      <c r="I240" s="121">
        <f t="shared" si="10"/>
        <v>3860</v>
      </c>
      <c r="J240" s="121">
        <f t="shared" si="11"/>
        <v>3216.6666666666665</v>
      </c>
    </row>
    <row r="241" spans="4:10">
      <c r="D241" s="47" t="s">
        <v>91</v>
      </c>
      <c r="E241" s="47" t="s">
        <v>349</v>
      </c>
      <c r="F241" s="47">
        <v>4</v>
      </c>
      <c r="G241" s="47">
        <v>16.02</v>
      </c>
      <c r="H241" s="121">
        <f t="shared" si="9"/>
        <v>1602</v>
      </c>
      <c r="I241" s="121">
        <f t="shared" si="10"/>
        <v>6408</v>
      </c>
      <c r="J241" s="121">
        <f t="shared" si="11"/>
        <v>5340</v>
      </c>
    </row>
    <row r="242" spans="4:10">
      <c r="D242" s="47" t="s">
        <v>240</v>
      </c>
      <c r="E242" s="47" t="s">
        <v>350</v>
      </c>
      <c r="F242" s="47">
        <v>2</v>
      </c>
      <c r="G242" s="47">
        <v>20.78</v>
      </c>
      <c r="H242" s="121">
        <f t="shared" si="9"/>
        <v>2078</v>
      </c>
      <c r="I242" s="121">
        <f t="shared" si="10"/>
        <v>4156</v>
      </c>
      <c r="J242" s="121">
        <f t="shared" si="11"/>
        <v>3463.3333333333335</v>
      </c>
    </row>
    <row r="243" spans="4:10">
      <c r="D243" s="47" t="s">
        <v>91</v>
      </c>
      <c r="E243" s="47" t="s">
        <v>351</v>
      </c>
      <c r="F243" s="47">
        <v>2</v>
      </c>
      <c r="G243" s="47">
        <v>16.440000000000001</v>
      </c>
      <c r="H243" s="121">
        <f t="shared" si="9"/>
        <v>1644.0000000000002</v>
      </c>
      <c r="I243" s="121">
        <f t="shared" si="10"/>
        <v>3288.0000000000005</v>
      </c>
      <c r="J243" s="121">
        <f t="shared" si="11"/>
        <v>2740.0000000000005</v>
      </c>
    </row>
    <row r="244" spans="4:10">
      <c r="D244" s="47" t="s">
        <v>183</v>
      </c>
      <c r="E244" s="47" t="s">
        <v>352</v>
      </c>
      <c r="F244" s="47">
        <v>3</v>
      </c>
      <c r="G244" s="47">
        <v>64.540000000000006</v>
      </c>
      <c r="H244" s="121">
        <f t="shared" si="9"/>
        <v>6454.0000000000009</v>
      </c>
      <c r="I244" s="121">
        <f t="shared" si="10"/>
        <v>19362.000000000004</v>
      </c>
      <c r="J244" s="121">
        <f t="shared" si="11"/>
        <v>16135.000000000004</v>
      </c>
    </row>
    <row r="245" spans="4:10">
      <c r="D245" s="47" t="s">
        <v>183</v>
      </c>
      <c r="E245" s="47" t="s">
        <v>353</v>
      </c>
      <c r="F245" s="47">
        <v>6</v>
      </c>
      <c r="G245" s="47">
        <v>439.7</v>
      </c>
      <c r="H245" s="121">
        <f t="shared" si="9"/>
        <v>43970</v>
      </c>
      <c r="I245" s="121">
        <f t="shared" si="10"/>
        <v>263820</v>
      </c>
      <c r="J245" s="121">
        <f t="shared" si="11"/>
        <v>219850</v>
      </c>
    </row>
    <row r="246" spans="4:10">
      <c r="D246" s="47" t="s">
        <v>183</v>
      </c>
      <c r="E246" s="47" t="s">
        <v>354</v>
      </c>
      <c r="F246" s="47">
        <v>10</v>
      </c>
      <c r="G246" s="47">
        <v>328.21</v>
      </c>
      <c r="H246" s="121">
        <f t="shared" si="9"/>
        <v>32821</v>
      </c>
      <c r="I246" s="121">
        <f t="shared" si="10"/>
        <v>328210</v>
      </c>
      <c r="J246" s="121">
        <f t="shared" si="11"/>
        <v>273508.33333333331</v>
      </c>
    </row>
    <row r="247" spans="4:10">
      <c r="D247" s="47" t="s">
        <v>183</v>
      </c>
      <c r="E247" s="47" t="s">
        <v>355</v>
      </c>
      <c r="F247" s="47">
        <v>10</v>
      </c>
      <c r="G247" s="47">
        <v>358.79</v>
      </c>
      <c r="H247" s="121">
        <f t="shared" si="9"/>
        <v>35879</v>
      </c>
      <c r="I247" s="121">
        <f t="shared" si="10"/>
        <v>358790</v>
      </c>
      <c r="J247" s="121">
        <f t="shared" si="11"/>
        <v>298991.66666666669</v>
      </c>
    </row>
    <row r="248" spans="4:10">
      <c r="D248" s="47" t="s">
        <v>183</v>
      </c>
      <c r="E248" s="47" t="s">
        <v>356</v>
      </c>
      <c r="F248" s="47">
        <v>11</v>
      </c>
      <c r="G248" s="47">
        <v>306.04000000000002</v>
      </c>
      <c r="H248" s="121">
        <f t="shared" si="9"/>
        <v>30604.000000000004</v>
      </c>
      <c r="I248" s="121">
        <f t="shared" si="10"/>
        <v>336644.00000000006</v>
      </c>
      <c r="J248" s="121">
        <f t="shared" si="11"/>
        <v>280536.66666666674</v>
      </c>
    </row>
    <row r="249" spans="4:10">
      <c r="D249" s="47" t="s">
        <v>183</v>
      </c>
      <c r="E249" s="47" t="s">
        <v>357</v>
      </c>
      <c r="F249" s="47">
        <v>7</v>
      </c>
      <c r="G249" s="47">
        <v>273.36</v>
      </c>
      <c r="H249" s="121">
        <f t="shared" si="9"/>
        <v>27336</v>
      </c>
      <c r="I249" s="121">
        <f t="shared" si="10"/>
        <v>191352</v>
      </c>
      <c r="J249" s="121">
        <f t="shared" si="11"/>
        <v>159460</v>
      </c>
    </row>
    <row r="250" spans="4:10">
      <c r="D250" s="47" t="s">
        <v>183</v>
      </c>
      <c r="E250" s="47" t="s">
        <v>358</v>
      </c>
      <c r="F250" s="47">
        <v>9</v>
      </c>
      <c r="G250" s="47">
        <v>256.83</v>
      </c>
      <c r="H250" s="121">
        <f t="shared" si="9"/>
        <v>25683</v>
      </c>
      <c r="I250" s="121">
        <f t="shared" si="10"/>
        <v>231147</v>
      </c>
      <c r="J250" s="121">
        <f t="shared" si="11"/>
        <v>192622.5</v>
      </c>
    </row>
    <row r="251" spans="4:10">
      <c r="D251" s="47" t="s">
        <v>183</v>
      </c>
      <c r="E251" s="47" t="s">
        <v>359</v>
      </c>
      <c r="F251" s="47">
        <v>3</v>
      </c>
      <c r="G251" s="47">
        <v>371.83</v>
      </c>
      <c r="H251" s="121">
        <f t="shared" si="9"/>
        <v>37183</v>
      </c>
      <c r="I251" s="121">
        <f t="shared" si="10"/>
        <v>111549</v>
      </c>
      <c r="J251" s="121">
        <f t="shared" si="11"/>
        <v>92957.5</v>
      </c>
    </row>
    <row r="252" spans="4:10">
      <c r="D252" s="47" t="s">
        <v>183</v>
      </c>
      <c r="E252" s="47" t="s">
        <v>360</v>
      </c>
      <c r="F252" s="47">
        <v>5</v>
      </c>
      <c r="G252" s="47">
        <v>531.77</v>
      </c>
      <c r="H252" s="121">
        <f t="shared" si="9"/>
        <v>53177</v>
      </c>
      <c r="I252" s="121">
        <f t="shared" si="10"/>
        <v>265885</v>
      </c>
      <c r="J252" s="121">
        <f t="shared" si="11"/>
        <v>221570.83333333334</v>
      </c>
    </row>
    <row r="253" spans="4:10">
      <c r="D253" s="47" t="s">
        <v>183</v>
      </c>
      <c r="E253" s="47" t="s">
        <v>361</v>
      </c>
      <c r="F253" s="47">
        <v>4</v>
      </c>
      <c r="G253" s="47">
        <v>425.87</v>
      </c>
      <c r="H253" s="121">
        <f t="shared" si="9"/>
        <v>42587</v>
      </c>
      <c r="I253" s="121">
        <f t="shared" si="10"/>
        <v>170348</v>
      </c>
      <c r="J253" s="121">
        <f t="shared" si="11"/>
        <v>141956.66666666666</v>
      </c>
    </row>
    <row r="254" spans="4:10">
      <c r="D254" s="47" t="s">
        <v>183</v>
      </c>
      <c r="E254" s="47" t="s">
        <v>362</v>
      </c>
      <c r="F254" s="47">
        <v>3</v>
      </c>
      <c r="G254" s="47">
        <v>561.66999999999996</v>
      </c>
      <c r="H254" s="121">
        <f t="shared" si="9"/>
        <v>56166.999999999993</v>
      </c>
      <c r="I254" s="121">
        <f t="shared" si="10"/>
        <v>168500.99999999997</v>
      </c>
      <c r="J254" s="121">
        <f t="shared" si="11"/>
        <v>140417.49999999997</v>
      </c>
    </row>
    <row r="255" spans="4:10">
      <c r="D255" s="47" t="s">
        <v>234</v>
      </c>
      <c r="E255" s="47" t="s">
        <v>363</v>
      </c>
      <c r="F255" s="47">
        <v>11</v>
      </c>
      <c r="G255" s="47">
        <v>12.49</v>
      </c>
      <c r="H255" s="121">
        <f t="shared" si="9"/>
        <v>1249</v>
      </c>
      <c r="I255" s="121">
        <f t="shared" si="10"/>
        <v>13739</v>
      </c>
      <c r="J255" s="121">
        <f t="shared" si="11"/>
        <v>11449.166666666666</v>
      </c>
    </row>
    <row r="256" spans="4:10">
      <c r="D256" s="47" t="s">
        <v>149</v>
      </c>
      <c r="E256" s="47" t="s">
        <v>364</v>
      </c>
      <c r="F256" s="47">
        <v>2</v>
      </c>
      <c r="G256" s="47">
        <v>45.6</v>
      </c>
      <c r="H256" s="121">
        <f t="shared" si="9"/>
        <v>4560</v>
      </c>
      <c r="I256" s="121">
        <f t="shared" si="10"/>
        <v>9120</v>
      </c>
      <c r="J256" s="121">
        <f t="shared" si="11"/>
        <v>7600</v>
      </c>
    </row>
    <row r="257" spans="4:10">
      <c r="D257" s="47" t="s">
        <v>149</v>
      </c>
      <c r="E257" s="47" t="s">
        <v>365</v>
      </c>
      <c r="F257" s="47">
        <v>2</v>
      </c>
      <c r="G257" s="47">
        <v>77.7</v>
      </c>
      <c r="H257" s="121">
        <f t="shared" si="9"/>
        <v>7770</v>
      </c>
      <c r="I257" s="121">
        <f t="shared" si="10"/>
        <v>15540</v>
      </c>
      <c r="J257" s="121">
        <f t="shared" si="11"/>
        <v>12950</v>
      </c>
    </row>
    <row r="258" spans="4:10">
      <c r="D258" s="47" t="s">
        <v>183</v>
      </c>
      <c r="E258" s="47" t="s">
        <v>366</v>
      </c>
      <c r="F258" s="47">
        <v>10</v>
      </c>
      <c r="G258" s="47">
        <v>187.63</v>
      </c>
      <c r="H258" s="121">
        <f t="shared" si="9"/>
        <v>18763</v>
      </c>
      <c r="I258" s="121">
        <f t="shared" si="10"/>
        <v>187630</v>
      </c>
      <c r="J258" s="121">
        <f t="shared" si="11"/>
        <v>156358.33333333334</v>
      </c>
    </row>
    <row r="259" spans="4:10">
      <c r="D259" s="47" t="s">
        <v>183</v>
      </c>
      <c r="E259" s="47" t="s">
        <v>367</v>
      </c>
      <c r="F259" s="47">
        <v>7</v>
      </c>
      <c r="G259" s="47">
        <v>297.43</v>
      </c>
      <c r="H259" s="121">
        <f t="shared" si="9"/>
        <v>29743</v>
      </c>
      <c r="I259" s="121">
        <f t="shared" si="10"/>
        <v>208201</v>
      </c>
      <c r="J259" s="121">
        <f t="shared" si="11"/>
        <v>173500.83333333334</v>
      </c>
    </row>
    <row r="260" spans="4:10">
      <c r="D260" s="47" t="s">
        <v>183</v>
      </c>
      <c r="E260" s="47" t="s">
        <v>368</v>
      </c>
      <c r="F260" s="47">
        <v>10</v>
      </c>
      <c r="G260" s="47">
        <v>289.38</v>
      </c>
      <c r="H260" s="121">
        <f t="shared" si="9"/>
        <v>28938</v>
      </c>
      <c r="I260" s="121">
        <f t="shared" si="10"/>
        <v>289380</v>
      </c>
      <c r="J260" s="121">
        <f t="shared" si="11"/>
        <v>241150</v>
      </c>
    </row>
    <row r="261" spans="4:10">
      <c r="D261" s="47" t="s">
        <v>183</v>
      </c>
      <c r="E261" s="47" t="s">
        <v>369</v>
      </c>
      <c r="F261" s="47">
        <v>7</v>
      </c>
      <c r="G261" s="47">
        <v>331.75</v>
      </c>
      <c r="H261" s="121">
        <f t="shared" si="9"/>
        <v>33175</v>
      </c>
      <c r="I261" s="121">
        <f t="shared" si="10"/>
        <v>232225</v>
      </c>
      <c r="J261" s="121">
        <f t="shared" si="11"/>
        <v>193520.83333333334</v>
      </c>
    </row>
    <row r="262" spans="4:10">
      <c r="D262" s="47" t="s">
        <v>183</v>
      </c>
      <c r="E262" s="47" t="s">
        <v>370</v>
      </c>
      <c r="F262" s="47">
        <v>9</v>
      </c>
      <c r="G262" s="47">
        <v>280.07</v>
      </c>
      <c r="H262" s="121">
        <f t="shared" si="9"/>
        <v>28007</v>
      </c>
      <c r="I262" s="121">
        <f t="shared" si="10"/>
        <v>252063</v>
      </c>
      <c r="J262" s="121">
        <f t="shared" si="11"/>
        <v>210052.5</v>
      </c>
    </row>
    <row r="263" spans="4:10">
      <c r="D263" s="47" t="s">
        <v>183</v>
      </c>
      <c r="E263" s="47" t="s">
        <v>371</v>
      </c>
      <c r="F263" s="47">
        <v>5</v>
      </c>
      <c r="G263" s="47">
        <v>225.08</v>
      </c>
      <c r="H263" s="121">
        <f t="shared" si="9"/>
        <v>22508</v>
      </c>
      <c r="I263" s="121">
        <f t="shared" si="10"/>
        <v>112540</v>
      </c>
      <c r="J263" s="121">
        <f t="shared" si="11"/>
        <v>93783.333333333328</v>
      </c>
    </row>
    <row r="264" spans="4:10">
      <c r="D264" s="47" t="s">
        <v>183</v>
      </c>
      <c r="E264" s="47" t="s">
        <v>372</v>
      </c>
      <c r="F264" s="47">
        <v>8</v>
      </c>
      <c r="G264" s="47">
        <v>198.43</v>
      </c>
      <c r="H264" s="121">
        <f t="shared" si="9"/>
        <v>19843</v>
      </c>
      <c r="I264" s="121">
        <f t="shared" si="10"/>
        <v>158744</v>
      </c>
      <c r="J264" s="121">
        <f t="shared" si="11"/>
        <v>132286.66666666666</v>
      </c>
    </row>
    <row r="265" spans="4:10">
      <c r="D265" s="47" t="s">
        <v>183</v>
      </c>
      <c r="E265" s="47" t="s">
        <v>373</v>
      </c>
      <c r="F265" s="47">
        <v>5</v>
      </c>
      <c r="G265" s="47">
        <v>152.96</v>
      </c>
      <c r="H265" s="121">
        <f t="shared" si="9"/>
        <v>15296</v>
      </c>
      <c r="I265" s="121">
        <f t="shared" si="10"/>
        <v>76480</v>
      </c>
      <c r="J265" s="121">
        <f t="shared" si="11"/>
        <v>63733.333333333336</v>
      </c>
    </row>
    <row r="266" spans="4:10">
      <c r="D266" s="47" t="s">
        <v>183</v>
      </c>
      <c r="E266" s="47" t="s">
        <v>374</v>
      </c>
      <c r="F266" s="47">
        <v>4</v>
      </c>
      <c r="G266" s="47">
        <v>127.11</v>
      </c>
      <c r="H266" s="121">
        <f t="shared" ref="H266:H329" si="12">G266*$B$2</f>
        <v>12711</v>
      </c>
      <c r="I266" s="121">
        <f t="shared" si="10"/>
        <v>50844</v>
      </c>
      <c r="J266" s="121">
        <f t="shared" si="11"/>
        <v>42370</v>
      </c>
    </row>
    <row r="267" spans="4:10">
      <c r="D267" s="47" t="s">
        <v>183</v>
      </c>
      <c r="E267" s="47" t="s">
        <v>375</v>
      </c>
      <c r="F267" s="47">
        <v>3</v>
      </c>
      <c r="G267" s="47">
        <v>127.11</v>
      </c>
      <c r="H267" s="121">
        <f t="shared" si="12"/>
        <v>12711</v>
      </c>
      <c r="I267" s="121">
        <f t="shared" ref="I267:I330" si="13">F267*H267</f>
        <v>38133</v>
      </c>
      <c r="J267" s="121">
        <f t="shared" ref="J267:J330" si="14">I267-I267*20/120</f>
        <v>31777.5</v>
      </c>
    </row>
    <row r="268" spans="4:10">
      <c r="D268" s="47" t="s">
        <v>183</v>
      </c>
      <c r="E268" s="47" t="s">
        <v>376</v>
      </c>
      <c r="F268" s="47">
        <v>2</v>
      </c>
      <c r="G268" s="47">
        <v>127.11</v>
      </c>
      <c r="H268" s="121">
        <f t="shared" si="12"/>
        <v>12711</v>
      </c>
      <c r="I268" s="121">
        <f t="shared" si="13"/>
        <v>25422</v>
      </c>
      <c r="J268" s="121">
        <f t="shared" si="14"/>
        <v>21185</v>
      </c>
    </row>
    <row r="269" spans="4:10">
      <c r="D269" s="47" t="s">
        <v>183</v>
      </c>
      <c r="E269" s="47" t="s">
        <v>377</v>
      </c>
      <c r="F269" s="47">
        <v>10</v>
      </c>
      <c r="G269" s="47">
        <v>127.11</v>
      </c>
      <c r="H269" s="121">
        <f t="shared" si="12"/>
        <v>12711</v>
      </c>
      <c r="I269" s="121">
        <f t="shared" si="13"/>
        <v>127110</v>
      </c>
      <c r="J269" s="121">
        <f t="shared" si="14"/>
        <v>105925</v>
      </c>
    </row>
    <row r="270" spans="4:10">
      <c r="D270" s="47" t="s">
        <v>183</v>
      </c>
      <c r="E270" s="47" t="s">
        <v>378</v>
      </c>
      <c r="F270" s="47">
        <v>8</v>
      </c>
      <c r="G270" s="47">
        <v>111.61</v>
      </c>
      <c r="H270" s="121">
        <f t="shared" si="12"/>
        <v>11161</v>
      </c>
      <c r="I270" s="121">
        <f t="shared" si="13"/>
        <v>89288</v>
      </c>
      <c r="J270" s="121">
        <f t="shared" si="14"/>
        <v>74406.666666666672</v>
      </c>
    </row>
    <row r="271" spans="4:10">
      <c r="D271" s="47" t="s">
        <v>183</v>
      </c>
      <c r="E271" s="47" t="s">
        <v>379</v>
      </c>
      <c r="F271" s="47">
        <v>9</v>
      </c>
      <c r="G271" s="47">
        <v>427.71</v>
      </c>
      <c r="H271" s="121">
        <f t="shared" si="12"/>
        <v>42771</v>
      </c>
      <c r="I271" s="121">
        <f t="shared" si="13"/>
        <v>384939</v>
      </c>
      <c r="J271" s="121">
        <f t="shared" si="14"/>
        <v>320782.5</v>
      </c>
    </row>
    <row r="272" spans="4:10">
      <c r="D272" s="47" t="s">
        <v>183</v>
      </c>
      <c r="E272" s="47" t="s">
        <v>380</v>
      </c>
      <c r="F272" s="47">
        <v>7</v>
      </c>
      <c r="G272" s="47">
        <v>242.4</v>
      </c>
      <c r="H272" s="121">
        <f t="shared" si="12"/>
        <v>24240</v>
      </c>
      <c r="I272" s="121">
        <f t="shared" si="13"/>
        <v>169680</v>
      </c>
      <c r="J272" s="121">
        <f t="shared" si="14"/>
        <v>141400</v>
      </c>
    </row>
    <row r="273" spans="4:10">
      <c r="D273" s="47" t="s">
        <v>183</v>
      </c>
      <c r="E273" s="47" t="s">
        <v>381</v>
      </c>
      <c r="F273" s="47">
        <v>3</v>
      </c>
      <c r="G273" s="47">
        <v>220.12</v>
      </c>
      <c r="H273" s="121">
        <f t="shared" si="12"/>
        <v>22012</v>
      </c>
      <c r="I273" s="121">
        <f t="shared" si="13"/>
        <v>66036</v>
      </c>
      <c r="J273" s="121">
        <f t="shared" si="14"/>
        <v>55030</v>
      </c>
    </row>
    <row r="274" spans="4:10">
      <c r="D274" s="47" t="s">
        <v>183</v>
      </c>
      <c r="E274" s="47" t="s">
        <v>382</v>
      </c>
      <c r="F274" s="47">
        <v>11</v>
      </c>
      <c r="G274" s="47">
        <v>260.95</v>
      </c>
      <c r="H274" s="121">
        <f t="shared" si="12"/>
        <v>26095</v>
      </c>
      <c r="I274" s="121">
        <f t="shared" si="13"/>
        <v>287045</v>
      </c>
      <c r="J274" s="121">
        <f t="shared" si="14"/>
        <v>239204.16666666666</v>
      </c>
    </row>
    <row r="275" spans="4:10">
      <c r="D275" s="47" t="s">
        <v>183</v>
      </c>
      <c r="E275" s="47" t="s">
        <v>383</v>
      </c>
      <c r="F275" s="47">
        <v>5</v>
      </c>
      <c r="G275" s="47">
        <v>260.95</v>
      </c>
      <c r="H275" s="121">
        <f t="shared" si="12"/>
        <v>26095</v>
      </c>
      <c r="I275" s="121">
        <f t="shared" si="13"/>
        <v>130475</v>
      </c>
      <c r="J275" s="121">
        <f t="shared" si="14"/>
        <v>108729.16666666667</v>
      </c>
    </row>
    <row r="276" spans="4:10">
      <c r="D276" s="47" t="s">
        <v>183</v>
      </c>
      <c r="E276" s="47" t="s">
        <v>384</v>
      </c>
      <c r="F276" s="47">
        <v>7</v>
      </c>
      <c r="G276" s="47">
        <v>358.51</v>
      </c>
      <c r="H276" s="121">
        <f t="shared" si="12"/>
        <v>35851</v>
      </c>
      <c r="I276" s="121">
        <f t="shared" si="13"/>
        <v>250957</v>
      </c>
      <c r="J276" s="121">
        <f t="shared" si="14"/>
        <v>209130.83333333334</v>
      </c>
    </row>
    <row r="277" spans="4:10">
      <c r="D277" s="47" t="s">
        <v>183</v>
      </c>
      <c r="E277" s="47" t="s">
        <v>385</v>
      </c>
      <c r="F277" s="47">
        <v>3</v>
      </c>
      <c r="G277" s="47">
        <v>388.69</v>
      </c>
      <c r="H277" s="121">
        <f t="shared" si="12"/>
        <v>38869</v>
      </c>
      <c r="I277" s="121">
        <f t="shared" si="13"/>
        <v>116607</v>
      </c>
      <c r="J277" s="121">
        <f t="shared" si="14"/>
        <v>97172.5</v>
      </c>
    </row>
    <row r="278" spans="4:10">
      <c r="D278" s="47" t="s">
        <v>183</v>
      </c>
      <c r="E278" s="47" t="s">
        <v>386</v>
      </c>
      <c r="F278" s="47">
        <v>2</v>
      </c>
      <c r="G278" s="47">
        <v>273.87</v>
      </c>
      <c r="H278" s="121">
        <f t="shared" si="12"/>
        <v>27387</v>
      </c>
      <c r="I278" s="121">
        <f t="shared" si="13"/>
        <v>54774</v>
      </c>
      <c r="J278" s="121">
        <f t="shared" si="14"/>
        <v>45645</v>
      </c>
    </row>
    <row r="279" spans="4:10">
      <c r="D279" s="47" t="s">
        <v>183</v>
      </c>
      <c r="E279" s="47" t="s">
        <v>387</v>
      </c>
      <c r="F279" s="47">
        <v>3</v>
      </c>
      <c r="G279" s="47">
        <v>243.89</v>
      </c>
      <c r="H279" s="121">
        <f t="shared" si="12"/>
        <v>24389</v>
      </c>
      <c r="I279" s="121">
        <f t="shared" si="13"/>
        <v>73167</v>
      </c>
      <c r="J279" s="121">
        <f t="shared" si="14"/>
        <v>60972.5</v>
      </c>
    </row>
    <row r="280" spans="4:10">
      <c r="D280" s="47" t="s">
        <v>183</v>
      </c>
      <c r="E280" s="47" t="s">
        <v>388</v>
      </c>
      <c r="F280" s="47">
        <v>9</v>
      </c>
      <c r="G280" s="47">
        <v>245.29</v>
      </c>
      <c r="H280" s="121">
        <f t="shared" si="12"/>
        <v>24529</v>
      </c>
      <c r="I280" s="121">
        <f t="shared" si="13"/>
        <v>220761</v>
      </c>
      <c r="J280" s="121">
        <f t="shared" si="14"/>
        <v>183967.5</v>
      </c>
    </row>
    <row r="281" spans="4:10">
      <c r="D281" s="47" t="s">
        <v>183</v>
      </c>
      <c r="E281" s="47" t="s">
        <v>389</v>
      </c>
      <c r="F281" s="47">
        <v>6</v>
      </c>
      <c r="G281" s="47">
        <v>713.84</v>
      </c>
      <c r="H281" s="121">
        <f t="shared" si="12"/>
        <v>71384</v>
      </c>
      <c r="I281" s="121">
        <f t="shared" si="13"/>
        <v>428304</v>
      </c>
      <c r="J281" s="121">
        <f t="shared" si="14"/>
        <v>356920</v>
      </c>
    </row>
    <row r="282" spans="4:10">
      <c r="D282" s="47" t="s">
        <v>189</v>
      </c>
      <c r="E282" s="47" t="s">
        <v>390</v>
      </c>
      <c r="F282" s="47">
        <v>4</v>
      </c>
      <c r="G282" s="47">
        <v>11.8</v>
      </c>
      <c r="H282" s="121">
        <f t="shared" si="12"/>
        <v>1180</v>
      </c>
      <c r="I282" s="121">
        <f t="shared" si="13"/>
        <v>4720</v>
      </c>
      <c r="J282" s="121">
        <f t="shared" si="14"/>
        <v>3933.3333333333335</v>
      </c>
    </row>
    <row r="283" spans="4:10">
      <c r="D283" s="47" t="s">
        <v>216</v>
      </c>
      <c r="E283" s="47" t="s">
        <v>391</v>
      </c>
      <c r="F283" s="47">
        <v>10</v>
      </c>
      <c r="G283" s="47">
        <v>20.32</v>
      </c>
      <c r="H283" s="121">
        <f t="shared" si="12"/>
        <v>2032</v>
      </c>
      <c r="I283" s="121">
        <f t="shared" si="13"/>
        <v>20320</v>
      </c>
      <c r="J283" s="121">
        <f t="shared" si="14"/>
        <v>16933.333333333332</v>
      </c>
    </row>
    <row r="284" spans="4:10">
      <c r="D284" s="47" t="s">
        <v>216</v>
      </c>
      <c r="E284" s="47" t="s">
        <v>392</v>
      </c>
      <c r="F284" s="47">
        <v>3</v>
      </c>
      <c r="G284" s="47">
        <v>20.399999999999999</v>
      </c>
      <c r="H284" s="121">
        <f t="shared" si="12"/>
        <v>2039.9999999999998</v>
      </c>
      <c r="I284" s="121">
        <f t="shared" si="13"/>
        <v>6119.9999999999991</v>
      </c>
      <c r="J284" s="121">
        <f t="shared" si="14"/>
        <v>5099.9999999999991</v>
      </c>
    </row>
    <row r="285" spans="4:10">
      <c r="D285" s="47" t="s">
        <v>216</v>
      </c>
      <c r="E285" s="47" t="s">
        <v>393</v>
      </c>
      <c r="F285" s="47">
        <v>10</v>
      </c>
      <c r="G285" s="47">
        <v>33.81</v>
      </c>
      <c r="H285" s="121">
        <f t="shared" si="12"/>
        <v>3381</v>
      </c>
      <c r="I285" s="121">
        <f t="shared" si="13"/>
        <v>33810</v>
      </c>
      <c r="J285" s="121">
        <f t="shared" si="14"/>
        <v>28175</v>
      </c>
    </row>
    <row r="286" spans="4:10">
      <c r="D286" s="47" t="s">
        <v>216</v>
      </c>
      <c r="E286" s="47" t="s">
        <v>394</v>
      </c>
      <c r="F286" s="47">
        <v>4</v>
      </c>
      <c r="G286" s="47">
        <v>34.200000000000003</v>
      </c>
      <c r="H286" s="121">
        <f t="shared" si="12"/>
        <v>3420.0000000000005</v>
      </c>
      <c r="I286" s="121">
        <f t="shared" si="13"/>
        <v>13680.000000000002</v>
      </c>
      <c r="J286" s="121">
        <f t="shared" si="14"/>
        <v>11400.000000000002</v>
      </c>
    </row>
    <row r="287" spans="4:10">
      <c r="D287" s="47" t="s">
        <v>216</v>
      </c>
      <c r="E287" s="47" t="s">
        <v>395</v>
      </c>
      <c r="F287" s="47">
        <v>11</v>
      </c>
      <c r="G287" s="47">
        <v>33.94</v>
      </c>
      <c r="H287" s="121">
        <f t="shared" si="12"/>
        <v>3394</v>
      </c>
      <c r="I287" s="121">
        <f t="shared" si="13"/>
        <v>37334</v>
      </c>
      <c r="J287" s="121">
        <f t="shared" si="14"/>
        <v>31111.666666666668</v>
      </c>
    </row>
    <row r="288" spans="4:10">
      <c r="D288" s="47" t="s">
        <v>93</v>
      </c>
      <c r="E288" s="47" t="s">
        <v>396</v>
      </c>
      <c r="F288" s="47">
        <v>11</v>
      </c>
      <c r="G288" s="47">
        <v>95.12</v>
      </c>
      <c r="H288" s="121">
        <f t="shared" si="12"/>
        <v>9512</v>
      </c>
      <c r="I288" s="121">
        <f t="shared" si="13"/>
        <v>104632</v>
      </c>
      <c r="J288" s="121">
        <f t="shared" si="14"/>
        <v>87193.333333333328</v>
      </c>
    </row>
    <row r="289" spans="4:10">
      <c r="D289" s="47" t="s">
        <v>93</v>
      </c>
      <c r="E289" s="47" t="s">
        <v>397</v>
      </c>
      <c r="F289" s="47">
        <v>9</v>
      </c>
      <c r="G289" s="47">
        <v>91.07</v>
      </c>
      <c r="H289" s="121">
        <f t="shared" si="12"/>
        <v>9107</v>
      </c>
      <c r="I289" s="121">
        <f t="shared" si="13"/>
        <v>81963</v>
      </c>
      <c r="J289" s="121">
        <f t="shared" si="14"/>
        <v>68302.5</v>
      </c>
    </row>
    <row r="290" spans="4:10">
      <c r="D290" s="47" t="s">
        <v>93</v>
      </c>
      <c r="E290" s="47" t="s">
        <v>398</v>
      </c>
      <c r="F290" s="47">
        <v>9</v>
      </c>
      <c r="G290" s="47">
        <v>57.68</v>
      </c>
      <c r="H290" s="121">
        <f t="shared" si="12"/>
        <v>5768</v>
      </c>
      <c r="I290" s="121">
        <f t="shared" si="13"/>
        <v>51912</v>
      </c>
      <c r="J290" s="121">
        <f t="shared" si="14"/>
        <v>43260</v>
      </c>
    </row>
    <row r="291" spans="4:10">
      <c r="D291" s="47" t="s">
        <v>93</v>
      </c>
      <c r="E291" s="47" t="s">
        <v>399</v>
      </c>
      <c r="F291" s="47">
        <v>3</v>
      </c>
      <c r="G291" s="47">
        <v>57.68</v>
      </c>
      <c r="H291" s="121">
        <f t="shared" si="12"/>
        <v>5768</v>
      </c>
      <c r="I291" s="121">
        <f t="shared" si="13"/>
        <v>17304</v>
      </c>
      <c r="J291" s="121">
        <f t="shared" si="14"/>
        <v>14420</v>
      </c>
    </row>
    <row r="292" spans="4:10">
      <c r="D292" s="47" t="s">
        <v>93</v>
      </c>
      <c r="E292" s="47" t="s">
        <v>400</v>
      </c>
      <c r="F292" s="47">
        <v>3</v>
      </c>
      <c r="G292" s="47">
        <v>69.819999999999993</v>
      </c>
      <c r="H292" s="121">
        <f t="shared" si="12"/>
        <v>6981.9999999999991</v>
      </c>
      <c r="I292" s="121">
        <f t="shared" si="13"/>
        <v>20945.999999999996</v>
      </c>
      <c r="J292" s="121">
        <f t="shared" si="14"/>
        <v>17454.999999999996</v>
      </c>
    </row>
    <row r="293" spans="4:10">
      <c r="D293" s="47" t="s">
        <v>93</v>
      </c>
      <c r="E293" s="47" t="s">
        <v>401</v>
      </c>
      <c r="F293" s="47">
        <v>7</v>
      </c>
      <c r="G293" s="47">
        <v>60.71</v>
      </c>
      <c r="H293" s="121">
        <f t="shared" si="12"/>
        <v>6071</v>
      </c>
      <c r="I293" s="121">
        <f t="shared" si="13"/>
        <v>42497</v>
      </c>
      <c r="J293" s="121">
        <f t="shared" si="14"/>
        <v>35414.166666666664</v>
      </c>
    </row>
    <row r="294" spans="4:10">
      <c r="D294" s="47" t="s">
        <v>93</v>
      </c>
      <c r="E294" s="47" t="s">
        <v>402</v>
      </c>
      <c r="F294" s="47">
        <v>5</v>
      </c>
      <c r="G294" s="47">
        <v>68.81</v>
      </c>
      <c r="H294" s="121">
        <f t="shared" si="12"/>
        <v>6881</v>
      </c>
      <c r="I294" s="121">
        <f t="shared" si="13"/>
        <v>34405</v>
      </c>
      <c r="J294" s="121">
        <f t="shared" si="14"/>
        <v>28670.833333333332</v>
      </c>
    </row>
    <row r="295" spans="4:10">
      <c r="D295" s="47" t="s">
        <v>93</v>
      </c>
      <c r="E295" s="47" t="s">
        <v>403</v>
      </c>
      <c r="F295" s="47">
        <v>3</v>
      </c>
      <c r="G295" s="47">
        <v>91.07</v>
      </c>
      <c r="H295" s="121">
        <f t="shared" si="12"/>
        <v>9107</v>
      </c>
      <c r="I295" s="121">
        <f t="shared" si="13"/>
        <v>27321</v>
      </c>
      <c r="J295" s="121">
        <f t="shared" si="14"/>
        <v>22767.5</v>
      </c>
    </row>
    <row r="296" spans="4:10">
      <c r="D296" s="47" t="s">
        <v>404</v>
      </c>
      <c r="E296" s="47" t="s">
        <v>405</v>
      </c>
      <c r="F296" s="47">
        <v>2</v>
      </c>
      <c r="G296" s="47">
        <v>83.66</v>
      </c>
      <c r="H296" s="121">
        <f t="shared" si="12"/>
        <v>8366</v>
      </c>
      <c r="I296" s="121">
        <f t="shared" si="13"/>
        <v>16732</v>
      </c>
      <c r="J296" s="121">
        <f t="shared" si="14"/>
        <v>13943.333333333334</v>
      </c>
    </row>
    <row r="297" spans="4:10">
      <c r="D297" s="47" t="s">
        <v>404</v>
      </c>
      <c r="E297" s="47" t="s">
        <v>406</v>
      </c>
      <c r="F297" s="47">
        <v>11</v>
      </c>
      <c r="G297" s="47">
        <v>74.84</v>
      </c>
      <c r="H297" s="121">
        <f t="shared" si="12"/>
        <v>7484</v>
      </c>
      <c r="I297" s="121">
        <f t="shared" si="13"/>
        <v>82324</v>
      </c>
      <c r="J297" s="121">
        <f t="shared" si="14"/>
        <v>68603.333333333328</v>
      </c>
    </row>
    <row r="298" spans="4:10">
      <c r="D298" s="47" t="s">
        <v>216</v>
      </c>
      <c r="E298" s="47" t="s">
        <v>407</v>
      </c>
      <c r="F298" s="47">
        <v>11</v>
      </c>
      <c r="G298" s="47">
        <v>23.67</v>
      </c>
      <c r="H298" s="121">
        <f t="shared" si="12"/>
        <v>2367</v>
      </c>
      <c r="I298" s="121">
        <f t="shared" si="13"/>
        <v>26037</v>
      </c>
      <c r="J298" s="121">
        <f t="shared" si="14"/>
        <v>21697.5</v>
      </c>
    </row>
    <row r="299" spans="4:10">
      <c r="D299" s="47" t="s">
        <v>216</v>
      </c>
      <c r="E299" s="47" t="s">
        <v>408</v>
      </c>
      <c r="F299" s="47">
        <v>5</v>
      </c>
      <c r="G299" s="47">
        <v>32.47</v>
      </c>
      <c r="H299" s="121">
        <f t="shared" si="12"/>
        <v>3247</v>
      </c>
      <c r="I299" s="121">
        <f t="shared" si="13"/>
        <v>16235</v>
      </c>
      <c r="J299" s="121">
        <f t="shared" si="14"/>
        <v>13529.166666666666</v>
      </c>
    </row>
    <row r="300" spans="4:10">
      <c r="D300" s="47" t="s">
        <v>216</v>
      </c>
      <c r="E300" s="47" t="s">
        <v>409</v>
      </c>
      <c r="F300" s="47">
        <v>4</v>
      </c>
      <c r="G300" s="47">
        <v>23.64</v>
      </c>
      <c r="H300" s="121">
        <f t="shared" si="12"/>
        <v>2364</v>
      </c>
      <c r="I300" s="121">
        <f t="shared" si="13"/>
        <v>9456</v>
      </c>
      <c r="J300" s="121">
        <f t="shared" si="14"/>
        <v>7880</v>
      </c>
    </row>
    <row r="301" spans="4:10">
      <c r="D301" s="47" t="s">
        <v>216</v>
      </c>
      <c r="E301" s="47" t="s">
        <v>410</v>
      </c>
      <c r="F301" s="47">
        <v>5</v>
      </c>
      <c r="G301" s="47">
        <v>23.61</v>
      </c>
      <c r="H301" s="121">
        <f t="shared" si="12"/>
        <v>2361</v>
      </c>
      <c r="I301" s="121">
        <f t="shared" si="13"/>
        <v>11805</v>
      </c>
      <c r="J301" s="121">
        <f t="shared" si="14"/>
        <v>9837.5</v>
      </c>
    </row>
    <row r="302" spans="4:10">
      <c r="D302" s="47" t="s">
        <v>411</v>
      </c>
      <c r="E302" s="47" t="s">
        <v>412</v>
      </c>
      <c r="F302" s="47">
        <v>2</v>
      </c>
      <c r="G302" s="47">
        <v>328.03</v>
      </c>
      <c r="H302" s="121">
        <f t="shared" si="12"/>
        <v>32803</v>
      </c>
      <c r="I302" s="121">
        <f t="shared" si="13"/>
        <v>65606</v>
      </c>
      <c r="J302" s="121">
        <f t="shared" si="14"/>
        <v>54671.666666666664</v>
      </c>
    </row>
    <row r="303" spans="4:10">
      <c r="D303" s="47" t="s">
        <v>413</v>
      </c>
      <c r="E303" s="47" t="s">
        <v>414</v>
      </c>
      <c r="F303" s="47">
        <v>4</v>
      </c>
      <c r="G303" s="47">
        <v>0.33</v>
      </c>
      <c r="H303" s="121">
        <f t="shared" si="12"/>
        <v>33</v>
      </c>
      <c r="I303" s="121">
        <f t="shared" si="13"/>
        <v>132</v>
      </c>
      <c r="J303" s="121">
        <f t="shared" si="14"/>
        <v>110</v>
      </c>
    </row>
    <row r="304" spans="4:10">
      <c r="D304" s="47" t="s">
        <v>413</v>
      </c>
      <c r="E304" s="47" t="s">
        <v>415</v>
      </c>
      <c r="F304" s="47">
        <v>6</v>
      </c>
      <c r="G304" s="47">
        <v>0.33</v>
      </c>
      <c r="H304" s="121">
        <f t="shared" si="12"/>
        <v>33</v>
      </c>
      <c r="I304" s="121">
        <f t="shared" si="13"/>
        <v>198</v>
      </c>
      <c r="J304" s="121">
        <f t="shared" si="14"/>
        <v>165</v>
      </c>
    </row>
    <row r="305" spans="4:10">
      <c r="D305" s="47" t="s">
        <v>413</v>
      </c>
      <c r="E305" s="47" t="s">
        <v>416</v>
      </c>
      <c r="F305" s="47">
        <v>10</v>
      </c>
      <c r="G305" s="47">
        <v>0.4</v>
      </c>
      <c r="H305" s="121">
        <f t="shared" si="12"/>
        <v>40</v>
      </c>
      <c r="I305" s="121">
        <f t="shared" si="13"/>
        <v>400</v>
      </c>
      <c r="J305" s="121">
        <f t="shared" si="14"/>
        <v>333.33333333333331</v>
      </c>
    </row>
    <row r="306" spans="4:10">
      <c r="D306" s="47" t="s">
        <v>413</v>
      </c>
      <c r="E306" s="47" t="s">
        <v>417</v>
      </c>
      <c r="F306" s="47">
        <v>8</v>
      </c>
      <c r="G306" s="47">
        <v>0.6</v>
      </c>
      <c r="H306" s="121">
        <f t="shared" si="12"/>
        <v>60</v>
      </c>
      <c r="I306" s="121">
        <f t="shared" si="13"/>
        <v>480</v>
      </c>
      <c r="J306" s="121">
        <f t="shared" si="14"/>
        <v>400</v>
      </c>
    </row>
    <row r="307" spans="4:10">
      <c r="D307" s="47" t="s">
        <v>413</v>
      </c>
      <c r="E307" s="47" t="s">
        <v>418</v>
      </c>
      <c r="F307" s="47">
        <v>11</v>
      </c>
      <c r="G307" s="47">
        <v>0.6</v>
      </c>
      <c r="H307" s="121">
        <f t="shared" si="12"/>
        <v>60</v>
      </c>
      <c r="I307" s="121">
        <f t="shared" si="13"/>
        <v>660</v>
      </c>
      <c r="J307" s="121">
        <f t="shared" si="14"/>
        <v>550</v>
      </c>
    </row>
    <row r="308" spans="4:10">
      <c r="D308" s="47" t="s">
        <v>413</v>
      </c>
      <c r="E308" s="47" t="s">
        <v>419</v>
      </c>
      <c r="F308" s="47">
        <v>11</v>
      </c>
      <c r="G308" s="47">
        <v>0.79</v>
      </c>
      <c r="H308" s="121">
        <f t="shared" si="12"/>
        <v>79</v>
      </c>
      <c r="I308" s="121">
        <f t="shared" si="13"/>
        <v>869</v>
      </c>
      <c r="J308" s="121">
        <f t="shared" si="14"/>
        <v>724.16666666666663</v>
      </c>
    </row>
    <row r="309" spans="4:10">
      <c r="D309" s="47" t="s">
        <v>413</v>
      </c>
      <c r="E309" s="47" t="s">
        <v>420</v>
      </c>
      <c r="F309" s="47">
        <v>8</v>
      </c>
      <c r="G309" s="47">
        <v>0.4</v>
      </c>
      <c r="H309" s="121">
        <f t="shared" si="12"/>
        <v>40</v>
      </c>
      <c r="I309" s="121">
        <f t="shared" si="13"/>
        <v>320</v>
      </c>
      <c r="J309" s="121">
        <f t="shared" si="14"/>
        <v>266.66666666666669</v>
      </c>
    </row>
    <row r="310" spans="4:10">
      <c r="D310" s="47" t="s">
        <v>413</v>
      </c>
      <c r="E310" s="47" t="s">
        <v>421</v>
      </c>
      <c r="F310" s="47">
        <v>5</v>
      </c>
      <c r="G310" s="47">
        <v>0.8</v>
      </c>
      <c r="H310" s="121">
        <f t="shared" si="12"/>
        <v>80</v>
      </c>
      <c r="I310" s="121">
        <f t="shared" si="13"/>
        <v>400</v>
      </c>
      <c r="J310" s="121">
        <f t="shared" si="14"/>
        <v>333.33333333333331</v>
      </c>
    </row>
    <row r="311" spans="4:10">
      <c r="D311" s="47" t="s">
        <v>413</v>
      </c>
      <c r="E311" s="47" t="s">
        <v>422</v>
      </c>
      <c r="F311" s="47">
        <v>2</v>
      </c>
      <c r="G311" s="47">
        <v>0.31</v>
      </c>
      <c r="H311" s="121">
        <f t="shared" si="12"/>
        <v>31</v>
      </c>
      <c r="I311" s="121">
        <f t="shared" si="13"/>
        <v>62</v>
      </c>
      <c r="J311" s="121">
        <f t="shared" si="14"/>
        <v>51.666666666666664</v>
      </c>
    </row>
    <row r="312" spans="4:10">
      <c r="D312" s="47" t="s">
        <v>413</v>
      </c>
      <c r="E312" s="47" t="s">
        <v>423</v>
      </c>
      <c r="F312" s="47">
        <v>8</v>
      </c>
      <c r="G312" s="47">
        <v>0.17</v>
      </c>
      <c r="H312" s="121">
        <f t="shared" si="12"/>
        <v>17</v>
      </c>
      <c r="I312" s="121">
        <f t="shared" si="13"/>
        <v>136</v>
      </c>
      <c r="J312" s="121">
        <f t="shared" si="14"/>
        <v>113.33333333333333</v>
      </c>
    </row>
    <row r="313" spans="4:10">
      <c r="D313" s="47" t="s">
        <v>413</v>
      </c>
      <c r="E313" s="47" t="s">
        <v>424</v>
      </c>
      <c r="F313" s="47">
        <v>7</v>
      </c>
      <c r="G313" s="47">
        <v>0.27</v>
      </c>
      <c r="H313" s="121">
        <f t="shared" si="12"/>
        <v>27</v>
      </c>
      <c r="I313" s="121">
        <f t="shared" si="13"/>
        <v>189</v>
      </c>
      <c r="J313" s="121">
        <f t="shared" si="14"/>
        <v>157.5</v>
      </c>
    </row>
    <row r="314" spans="4:10">
      <c r="D314" s="47" t="s">
        <v>425</v>
      </c>
      <c r="E314" s="47" t="s">
        <v>426</v>
      </c>
      <c r="F314" s="47">
        <v>4</v>
      </c>
      <c r="G314" s="47">
        <v>0.23</v>
      </c>
      <c r="H314" s="121">
        <f t="shared" si="12"/>
        <v>23</v>
      </c>
      <c r="I314" s="121">
        <f t="shared" si="13"/>
        <v>92</v>
      </c>
      <c r="J314" s="121">
        <f t="shared" si="14"/>
        <v>76.666666666666671</v>
      </c>
    </row>
    <row r="315" spans="4:10">
      <c r="D315" s="47" t="s">
        <v>427</v>
      </c>
      <c r="E315" s="47" t="s">
        <v>428</v>
      </c>
      <c r="F315" s="47">
        <v>7</v>
      </c>
      <c r="G315" s="47">
        <v>0.25</v>
      </c>
      <c r="H315" s="121">
        <f t="shared" si="12"/>
        <v>25</v>
      </c>
      <c r="I315" s="121">
        <f t="shared" si="13"/>
        <v>175</v>
      </c>
      <c r="J315" s="121">
        <f t="shared" si="14"/>
        <v>145.83333333333334</v>
      </c>
    </row>
    <row r="316" spans="4:10">
      <c r="D316" s="47" t="s">
        <v>427</v>
      </c>
      <c r="E316" s="47" t="s">
        <v>429</v>
      </c>
      <c r="F316" s="47">
        <v>6</v>
      </c>
      <c r="G316" s="47">
        <v>0.13</v>
      </c>
      <c r="H316" s="121">
        <f t="shared" si="12"/>
        <v>13</v>
      </c>
      <c r="I316" s="121">
        <f t="shared" si="13"/>
        <v>78</v>
      </c>
      <c r="J316" s="121">
        <f t="shared" si="14"/>
        <v>65</v>
      </c>
    </row>
    <row r="317" spans="4:10">
      <c r="D317" s="47" t="s">
        <v>430</v>
      </c>
      <c r="E317" s="47" t="s">
        <v>431</v>
      </c>
      <c r="F317" s="47">
        <v>10</v>
      </c>
      <c r="G317" s="47">
        <v>0.56000000000000005</v>
      </c>
      <c r="H317" s="121">
        <f t="shared" si="12"/>
        <v>56.000000000000007</v>
      </c>
      <c r="I317" s="121">
        <f t="shared" si="13"/>
        <v>560.00000000000011</v>
      </c>
      <c r="J317" s="121">
        <f t="shared" si="14"/>
        <v>466.66666666666674</v>
      </c>
    </row>
    <row r="318" spans="4:10">
      <c r="D318" s="47" t="s">
        <v>430</v>
      </c>
      <c r="E318" s="47" t="s">
        <v>432</v>
      </c>
      <c r="F318" s="47">
        <v>6</v>
      </c>
      <c r="G318" s="47">
        <v>0.76</v>
      </c>
      <c r="H318" s="121">
        <f t="shared" si="12"/>
        <v>76</v>
      </c>
      <c r="I318" s="121">
        <f t="shared" si="13"/>
        <v>456</v>
      </c>
      <c r="J318" s="121">
        <f t="shared" si="14"/>
        <v>380</v>
      </c>
    </row>
    <row r="319" spans="4:10">
      <c r="D319" s="47" t="s">
        <v>208</v>
      </c>
      <c r="E319" s="47" t="s">
        <v>433</v>
      </c>
      <c r="F319" s="47">
        <v>4</v>
      </c>
      <c r="G319" s="47">
        <v>58.61</v>
      </c>
      <c r="H319" s="121">
        <f t="shared" si="12"/>
        <v>5861</v>
      </c>
      <c r="I319" s="121">
        <f t="shared" si="13"/>
        <v>23444</v>
      </c>
      <c r="J319" s="121">
        <f t="shared" si="14"/>
        <v>19536.666666666668</v>
      </c>
    </row>
    <row r="320" spans="4:10">
      <c r="D320" s="47" t="s">
        <v>202</v>
      </c>
      <c r="E320" s="47" t="s">
        <v>434</v>
      </c>
      <c r="F320" s="47">
        <v>3</v>
      </c>
      <c r="G320" s="47">
        <v>29.2</v>
      </c>
      <c r="H320" s="121">
        <f t="shared" si="12"/>
        <v>2920</v>
      </c>
      <c r="I320" s="121">
        <f t="shared" si="13"/>
        <v>8760</v>
      </c>
      <c r="J320" s="121">
        <f t="shared" si="14"/>
        <v>7300</v>
      </c>
    </row>
    <row r="321" spans="4:10">
      <c r="D321" s="47" t="s">
        <v>208</v>
      </c>
      <c r="E321" s="47" t="s">
        <v>435</v>
      </c>
      <c r="F321" s="47">
        <v>9</v>
      </c>
      <c r="G321" s="47">
        <v>30.81</v>
      </c>
      <c r="H321" s="121">
        <f t="shared" si="12"/>
        <v>3081</v>
      </c>
      <c r="I321" s="121">
        <f t="shared" si="13"/>
        <v>27729</v>
      </c>
      <c r="J321" s="121">
        <f t="shared" si="14"/>
        <v>23107.5</v>
      </c>
    </row>
    <row r="322" spans="4:10">
      <c r="D322" s="47" t="s">
        <v>202</v>
      </c>
      <c r="E322" s="47" t="s">
        <v>436</v>
      </c>
      <c r="F322" s="47">
        <v>2</v>
      </c>
      <c r="G322" s="47">
        <v>91.82</v>
      </c>
      <c r="H322" s="121">
        <f t="shared" si="12"/>
        <v>9182</v>
      </c>
      <c r="I322" s="121">
        <f t="shared" si="13"/>
        <v>18364</v>
      </c>
      <c r="J322" s="121">
        <f t="shared" si="14"/>
        <v>15303.333333333334</v>
      </c>
    </row>
    <row r="323" spans="4:10">
      <c r="D323" s="47" t="s">
        <v>208</v>
      </c>
      <c r="E323" s="47" t="s">
        <v>437</v>
      </c>
      <c r="F323" s="47">
        <v>10</v>
      </c>
      <c r="G323" s="47">
        <v>36.17</v>
      </c>
      <c r="H323" s="121">
        <f t="shared" si="12"/>
        <v>3617</v>
      </c>
      <c r="I323" s="121">
        <f t="shared" si="13"/>
        <v>36170</v>
      </c>
      <c r="J323" s="121">
        <f t="shared" si="14"/>
        <v>30141.666666666668</v>
      </c>
    </row>
    <row r="324" spans="4:10">
      <c r="D324" s="47" t="s">
        <v>438</v>
      </c>
      <c r="E324" s="47" t="s">
        <v>439</v>
      </c>
      <c r="F324" s="47">
        <v>5</v>
      </c>
      <c r="G324" s="47">
        <v>40.1</v>
      </c>
      <c r="H324" s="121">
        <f t="shared" si="12"/>
        <v>4010</v>
      </c>
      <c r="I324" s="121">
        <f t="shared" si="13"/>
        <v>20050</v>
      </c>
      <c r="J324" s="121">
        <f t="shared" si="14"/>
        <v>16708.333333333332</v>
      </c>
    </row>
    <row r="325" spans="4:10">
      <c r="D325" s="47" t="s">
        <v>202</v>
      </c>
      <c r="E325" s="47" t="s">
        <v>440</v>
      </c>
      <c r="F325" s="47">
        <v>2</v>
      </c>
      <c r="G325" s="47">
        <v>28.96</v>
      </c>
      <c r="H325" s="121">
        <f t="shared" si="12"/>
        <v>2896</v>
      </c>
      <c r="I325" s="121">
        <f t="shared" si="13"/>
        <v>5792</v>
      </c>
      <c r="J325" s="121">
        <f t="shared" si="14"/>
        <v>4826.666666666667</v>
      </c>
    </row>
    <row r="326" spans="4:10">
      <c r="D326" s="47" t="s">
        <v>208</v>
      </c>
      <c r="E326" s="47" t="s">
        <v>441</v>
      </c>
      <c r="F326" s="47">
        <v>10</v>
      </c>
      <c r="G326" s="47">
        <v>16.23</v>
      </c>
      <c r="H326" s="121">
        <f t="shared" si="12"/>
        <v>1623</v>
      </c>
      <c r="I326" s="121">
        <f t="shared" si="13"/>
        <v>16230</v>
      </c>
      <c r="J326" s="121">
        <f t="shared" si="14"/>
        <v>13525</v>
      </c>
    </row>
    <row r="327" spans="4:10">
      <c r="D327" s="47" t="s">
        <v>438</v>
      </c>
      <c r="E327" s="47" t="s">
        <v>442</v>
      </c>
      <c r="F327" s="47">
        <v>7</v>
      </c>
      <c r="G327" s="47">
        <v>19.93</v>
      </c>
      <c r="H327" s="121">
        <f t="shared" si="12"/>
        <v>1993</v>
      </c>
      <c r="I327" s="121">
        <f t="shared" si="13"/>
        <v>13951</v>
      </c>
      <c r="J327" s="121">
        <f t="shared" si="14"/>
        <v>11625.833333333334</v>
      </c>
    </row>
    <row r="328" spans="4:10">
      <c r="D328" s="47" t="s">
        <v>208</v>
      </c>
      <c r="E328" s="47" t="s">
        <v>443</v>
      </c>
      <c r="F328" s="47">
        <v>9</v>
      </c>
      <c r="G328" s="47">
        <v>17.690000000000001</v>
      </c>
      <c r="H328" s="121">
        <f t="shared" si="12"/>
        <v>1769.0000000000002</v>
      </c>
      <c r="I328" s="121">
        <f t="shared" si="13"/>
        <v>15921.000000000002</v>
      </c>
      <c r="J328" s="121">
        <f t="shared" si="14"/>
        <v>13267.500000000002</v>
      </c>
    </row>
    <row r="329" spans="4:10">
      <c r="D329" s="47" t="s">
        <v>189</v>
      </c>
      <c r="E329" s="47" t="s">
        <v>444</v>
      </c>
      <c r="F329" s="47">
        <v>5</v>
      </c>
      <c r="G329" s="47">
        <v>13.27</v>
      </c>
      <c r="H329" s="121">
        <f t="shared" si="12"/>
        <v>1327</v>
      </c>
      <c r="I329" s="121">
        <f t="shared" si="13"/>
        <v>6635</v>
      </c>
      <c r="J329" s="121">
        <f t="shared" si="14"/>
        <v>5529.166666666667</v>
      </c>
    </row>
    <row r="330" spans="4:10">
      <c r="D330" s="47" t="s">
        <v>192</v>
      </c>
      <c r="E330" s="47" t="s">
        <v>445</v>
      </c>
      <c r="F330" s="47">
        <v>7</v>
      </c>
      <c r="G330" s="47">
        <v>40.75</v>
      </c>
      <c r="H330" s="121">
        <f t="shared" ref="H330:H393" si="15">G330*$B$2</f>
        <v>4075</v>
      </c>
      <c r="I330" s="121">
        <f t="shared" si="13"/>
        <v>28525</v>
      </c>
      <c r="J330" s="121">
        <f t="shared" si="14"/>
        <v>23770.833333333332</v>
      </c>
    </row>
    <row r="331" spans="4:10">
      <c r="D331" s="47" t="s">
        <v>192</v>
      </c>
      <c r="E331" s="47" t="s">
        <v>446</v>
      </c>
      <c r="F331" s="47">
        <v>5</v>
      </c>
      <c r="G331" s="47">
        <v>67.150000000000006</v>
      </c>
      <c r="H331" s="121">
        <f t="shared" si="15"/>
        <v>6715.0000000000009</v>
      </c>
      <c r="I331" s="121">
        <f t="shared" ref="I331:I394" si="16">F331*H331</f>
        <v>33575.000000000007</v>
      </c>
      <c r="J331" s="121">
        <f t="shared" ref="J331:J394" si="17">I331-I331*20/120</f>
        <v>27979.166666666672</v>
      </c>
    </row>
    <row r="332" spans="4:10">
      <c r="D332" s="47" t="s">
        <v>197</v>
      </c>
      <c r="E332" s="47" t="s">
        <v>447</v>
      </c>
      <c r="F332" s="47">
        <v>2</v>
      </c>
      <c r="G332" s="47">
        <v>15.45</v>
      </c>
      <c r="H332" s="121">
        <f t="shared" si="15"/>
        <v>1545</v>
      </c>
      <c r="I332" s="121">
        <f t="shared" si="16"/>
        <v>3090</v>
      </c>
      <c r="J332" s="121">
        <f t="shared" si="17"/>
        <v>2575</v>
      </c>
    </row>
    <row r="333" spans="4:10">
      <c r="D333" s="47" t="s">
        <v>202</v>
      </c>
      <c r="E333" s="47" t="s">
        <v>448</v>
      </c>
      <c r="F333" s="47">
        <v>11</v>
      </c>
      <c r="G333" s="47">
        <v>28.55</v>
      </c>
      <c r="H333" s="121">
        <f t="shared" si="15"/>
        <v>2855</v>
      </c>
      <c r="I333" s="121">
        <f t="shared" si="16"/>
        <v>31405</v>
      </c>
      <c r="J333" s="121">
        <f t="shared" si="17"/>
        <v>26170.833333333332</v>
      </c>
    </row>
    <row r="334" spans="4:10">
      <c r="D334" s="47" t="s">
        <v>202</v>
      </c>
      <c r="E334" s="47" t="s">
        <v>449</v>
      </c>
      <c r="F334" s="47">
        <v>7</v>
      </c>
      <c r="G334" s="47">
        <v>17.559999999999999</v>
      </c>
      <c r="H334" s="121">
        <f t="shared" si="15"/>
        <v>1755.9999999999998</v>
      </c>
      <c r="I334" s="121">
        <f t="shared" si="16"/>
        <v>12291.999999999998</v>
      </c>
      <c r="J334" s="121">
        <f t="shared" si="17"/>
        <v>10243.333333333332</v>
      </c>
    </row>
    <row r="335" spans="4:10">
      <c r="D335" s="47" t="s">
        <v>208</v>
      </c>
      <c r="E335" s="47" t="s">
        <v>450</v>
      </c>
      <c r="F335" s="47">
        <v>7</v>
      </c>
      <c r="G335" s="47">
        <v>14.21</v>
      </c>
      <c r="H335" s="121">
        <f t="shared" si="15"/>
        <v>1421</v>
      </c>
      <c r="I335" s="121">
        <f t="shared" si="16"/>
        <v>9947</v>
      </c>
      <c r="J335" s="121">
        <f t="shared" si="17"/>
        <v>8289.1666666666661</v>
      </c>
    </row>
    <row r="336" spans="4:10">
      <c r="D336" s="47" t="s">
        <v>208</v>
      </c>
      <c r="E336" s="47" t="s">
        <v>451</v>
      </c>
      <c r="F336" s="47">
        <v>2</v>
      </c>
      <c r="G336" s="47">
        <v>44.6</v>
      </c>
      <c r="H336" s="121">
        <f t="shared" si="15"/>
        <v>4460</v>
      </c>
      <c r="I336" s="121">
        <f t="shared" si="16"/>
        <v>8920</v>
      </c>
      <c r="J336" s="121">
        <f t="shared" si="17"/>
        <v>7433.333333333333</v>
      </c>
    </row>
    <row r="337" spans="4:10">
      <c r="D337" s="47" t="s">
        <v>208</v>
      </c>
      <c r="E337" s="47" t="s">
        <v>452</v>
      </c>
      <c r="F337" s="47">
        <v>3</v>
      </c>
      <c r="G337" s="47">
        <v>9.02</v>
      </c>
      <c r="H337" s="121">
        <f t="shared" si="15"/>
        <v>902</v>
      </c>
      <c r="I337" s="121">
        <f t="shared" si="16"/>
        <v>2706</v>
      </c>
      <c r="J337" s="121">
        <f t="shared" si="17"/>
        <v>2255</v>
      </c>
    </row>
    <row r="338" spans="4:10">
      <c r="D338" s="47" t="s">
        <v>208</v>
      </c>
      <c r="E338" s="47" t="s">
        <v>453</v>
      </c>
      <c r="F338" s="47">
        <v>10</v>
      </c>
      <c r="G338" s="47">
        <v>10.9</v>
      </c>
      <c r="H338" s="121">
        <f t="shared" si="15"/>
        <v>1090</v>
      </c>
      <c r="I338" s="121">
        <f t="shared" si="16"/>
        <v>10900</v>
      </c>
      <c r="J338" s="121">
        <f t="shared" si="17"/>
        <v>9083.3333333333339</v>
      </c>
    </row>
    <row r="339" spans="4:10">
      <c r="D339" s="47" t="s">
        <v>208</v>
      </c>
      <c r="E339" s="47" t="s">
        <v>454</v>
      </c>
      <c r="F339" s="47">
        <v>5</v>
      </c>
      <c r="G339" s="47">
        <v>22.06</v>
      </c>
      <c r="H339" s="121">
        <f t="shared" si="15"/>
        <v>2206</v>
      </c>
      <c r="I339" s="121">
        <f t="shared" si="16"/>
        <v>11030</v>
      </c>
      <c r="J339" s="121">
        <f t="shared" si="17"/>
        <v>9191.6666666666661</v>
      </c>
    </row>
    <row r="340" spans="4:10">
      <c r="D340" s="47" t="s">
        <v>202</v>
      </c>
      <c r="E340" s="47" t="s">
        <v>455</v>
      </c>
      <c r="F340" s="47">
        <v>10</v>
      </c>
      <c r="G340" s="47">
        <v>13.09</v>
      </c>
      <c r="H340" s="121">
        <f t="shared" si="15"/>
        <v>1309</v>
      </c>
      <c r="I340" s="121">
        <f t="shared" si="16"/>
        <v>13090</v>
      </c>
      <c r="J340" s="121">
        <f t="shared" si="17"/>
        <v>10908.333333333334</v>
      </c>
    </row>
    <row r="341" spans="4:10">
      <c r="D341" s="47" t="s">
        <v>456</v>
      </c>
      <c r="E341" s="47" t="s">
        <v>457</v>
      </c>
      <c r="F341" s="47">
        <v>9</v>
      </c>
      <c r="G341" s="47">
        <v>20.309999999999999</v>
      </c>
      <c r="H341" s="121">
        <f t="shared" si="15"/>
        <v>2030.9999999999998</v>
      </c>
      <c r="I341" s="121">
        <f t="shared" si="16"/>
        <v>18278.999999999996</v>
      </c>
      <c r="J341" s="121">
        <f t="shared" si="17"/>
        <v>15232.499999999996</v>
      </c>
    </row>
    <row r="342" spans="4:10">
      <c r="D342" s="47" t="s">
        <v>208</v>
      </c>
      <c r="E342" s="47" t="s">
        <v>458</v>
      </c>
      <c r="F342" s="47">
        <v>3</v>
      </c>
      <c r="G342" s="47">
        <v>61.41</v>
      </c>
      <c r="H342" s="121">
        <f t="shared" si="15"/>
        <v>6141</v>
      </c>
      <c r="I342" s="121">
        <f t="shared" si="16"/>
        <v>18423</v>
      </c>
      <c r="J342" s="121">
        <f t="shared" si="17"/>
        <v>15352.5</v>
      </c>
    </row>
    <row r="343" spans="4:10">
      <c r="D343" s="47" t="s">
        <v>202</v>
      </c>
      <c r="E343" s="47" t="s">
        <v>459</v>
      </c>
      <c r="F343" s="47">
        <v>3</v>
      </c>
      <c r="G343" s="47">
        <v>57.8</v>
      </c>
      <c r="H343" s="121">
        <f t="shared" si="15"/>
        <v>5780</v>
      </c>
      <c r="I343" s="121">
        <f t="shared" si="16"/>
        <v>17340</v>
      </c>
      <c r="J343" s="121">
        <f t="shared" si="17"/>
        <v>14450</v>
      </c>
    </row>
    <row r="344" spans="4:10">
      <c r="D344" s="47" t="s">
        <v>208</v>
      </c>
      <c r="E344" s="47" t="s">
        <v>460</v>
      </c>
      <c r="F344" s="47">
        <v>7</v>
      </c>
      <c r="G344" s="47">
        <v>56.13</v>
      </c>
      <c r="H344" s="121">
        <f t="shared" si="15"/>
        <v>5613</v>
      </c>
      <c r="I344" s="121">
        <f t="shared" si="16"/>
        <v>39291</v>
      </c>
      <c r="J344" s="121">
        <f t="shared" si="17"/>
        <v>32742.5</v>
      </c>
    </row>
    <row r="345" spans="4:10">
      <c r="D345" s="47" t="s">
        <v>208</v>
      </c>
      <c r="E345" s="47" t="s">
        <v>461</v>
      </c>
      <c r="F345" s="47">
        <v>2</v>
      </c>
      <c r="G345" s="47">
        <v>21.87</v>
      </c>
      <c r="H345" s="121">
        <f t="shared" si="15"/>
        <v>2187</v>
      </c>
      <c r="I345" s="121">
        <f t="shared" si="16"/>
        <v>4374</v>
      </c>
      <c r="J345" s="121">
        <f t="shared" si="17"/>
        <v>3645</v>
      </c>
    </row>
    <row r="346" spans="4:10">
      <c r="D346" s="47" t="s">
        <v>202</v>
      </c>
      <c r="E346" s="47" t="s">
        <v>462</v>
      </c>
      <c r="F346" s="47">
        <v>5</v>
      </c>
      <c r="G346" s="47">
        <v>48.38</v>
      </c>
      <c r="H346" s="121">
        <f t="shared" si="15"/>
        <v>4838</v>
      </c>
      <c r="I346" s="121">
        <f t="shared" si="16"/>
        <v>24190</v>
      </c>
      <c r="J346" s="121">
        <f t="shared" si="17"/>
        <v>20158.333333333332</v>
      </c>
    </row>
    <row r="347" spans="4:10">
      <c r="D347" s="47" t="s">
        <v>202</v>
      </c>
      <c r="E347" s="47" t="s">
        <v>463</v>
      </c>
      <c r="F347" s="47">
        <v>10</v>
      </c>
      <c r="G347" s="47">
        <v>58.58</v>
      </c>
      <c r="H347" s="121">
        <f t="shared" si="15"/>
        <v>5858</v>
      </c>
      <c r="I347" s="121">
        <f t="shared" si="16"/>
        <v>58580</v>
      </c>
      <c r="J347" s="121">
        <f t="shared" si="17"/>
        <v>48816.666666666664</v>
      </c>
    </row>
    <row r="348" spans="4:10">
      <c r="D348" s="47" t="s">
        <v>202</v>
      </c>
      <c r="E348" s="47" t="s">
        <v>464</v>
      </c>
      <c r="F348" s="47">
        <v>5</v>
      </c>
      <c r="G348" s="47">
        <v>32.83</v>
      </c>
      <c r="H348" s="121">
        <f t="shared" si="15"/>
        <v>3283</v>
      </c>
      <c r="I348" s="121">
        <f t="shared" si="16"/>
        <v>16415</v>
      </c>
      <c r="J348" s="121">
        <f t="shared" si="17"/>
        <v>13679.166666666666</v>
      </c>
    </row>
    <row r="349" spans="4:10">
      <c r="D349" s="47" t="s">
        <v>438</v>
      </c>
      <c r="E349" s="47" t="s">
        <v>465</v>
      </c>
      <c r="F349" s="47">
        <v>8</v>
      </c>
      <c r="G349" s="47">
        <v>18.86</v>
      </c>
      <c r="H349" s="121">
        <f t="shared" si="15"/>
        <v>1886</v>
      </c>
      <c r="I349" s="121">
        <f t="shared" si="16"/>
        <v>15088</v>
      </c>
      <c r="J349" s="121">
        <f t="shared" si="17"/>
        <v>12573.333333333334</v>
      </c>
    </row>
    <row r="350" spans="4:10">
      <c r="D350" s="47" t="s">
        <v>202</v>
      </c>
      <c r="E350" s="47" t="s">
        <v>466</v>
      </c>
      <c r="F350" s="47">
        <v>8</v>
      </c>
      <c r="G350" s="47">
        <v>28.81</v>
      </c>
      <c r="H350" s="121">
        <f t="shared" si="15"/>
        <v>2881</v>
      </c>
      <c r="I350" s="121">
        <f t="shared" si="16"/>
        <v>23048</v>
      </c>
      <c r="J350" s="121">
        <f t="shared" si="17"/>
        <v>19206.666666666668</v>
      </c>
    </row>
    <row r="351" spans="4:10">
      <c r="D351" s="47" t="s">
        <v>467</v>
      </c>
      <c r="E351" s="47" t="s">
        <v>468</v>
      </c>
      <c r="F351" s="47">
        <v>8</v>
      </c>
      <c r="G351" s="47">
        <v>47.88</v>
      </c>
      <c r="H351" s="121">
        <f t="shared" si="15"/>
        <v>4788</v>
      </c>
      <c r="I351" s="121">
        <f t="shared" si="16"/>
        <v>38304</v>
      </c>
      <c r="J351" s="121">
        <f t="shared" si="17"/>
        <v>31920</v>
      </c>
    </row>
    <row r="352" spans="4:10">
      <c r="D352" s="47" t="s">
        <v>208</v>
      </c>
      <c r="E352" s="47" t="s">
        <v>469</v>
      </c>
      <c r="F352" s="47">
        <v>11</v>
      </c>
      <c r="G352" s="47">
        <v>55.6</v>
      </c>
      <c r="H352" s="121">
        <f t="shared" si="15"/>
        <v>5560</v>
      </c>
      <c r="I352" s="121">
        <f t="shared" si="16"/>
        <v>61160</v>
      </c>
      <c r="J352" s="121">
        <f t="shared" si="17"/>
        <v>50966.666666666664</v>
      </c>
    </row>
    <row r="353" spans="4:10">
      <c r="D353" s="47" t="s">
        <v>467</v>
      </c>
      <c r="E353" s="47" t="s">
        <v>470</v>
      </c>
      <c r="F353" s="47">
        <v>9</v>
      </c>
      <c r="G353" s="47">
        <v>27.31</v>
      </c>
      <c r="H353" s="121">
        <f t="shared" si="15"/>
        <v>2731</v>
      </c>
      <c r="I353" s="121">
        <f t="shared" si="16"/>
        <v>24579</v>
      </c>
      <c r="J353" s="121">
        <f t="shared" si="17"/>
        <v>20482.5</v>
      </c>
    </row>
    <row r="354" spans="4:10">
      <c r="D354" s="47" t="s">
        <v>208</v>
      </c>
      <c r="E354" s="47" t="s">
        <v>471</v>
      </c>
      <c r="F354" s="47">
        <v>5</v>
      </c>
      <c r="G354" s="47">
        <v>29.92</v>
      </c>
      <c r="H354" s="121">
        <f t="shared" si="15"/>
        <v>2992</v>
      </c>
      <c r="I354" s="121">
        <f t="shared" si="16"/>
        <v>14960</v>
      </c>
      <c r="J354" s="121">
        <f t="shared" si="17"/>
        <v>12466.666666666666</v>
      </c>
    </row>
    <row r="355" spans="4:10">
      <c r="D355" s="47" t="s">
        <v>208</v>
      </c>
      <c r="E355" s="47" t="s">
        <v>472</v>
      </c>
      <c r="F355" s="47">
        <v>4</v>
      </c>
      <c r="G355" s="47">
        <v>92.66</v>
      </c>
      <c r="H355" s="121">
        <f t="shared" si="15"/>
        <v>9266</v>
      </c>
      <c r="I355" s="121">
        <f t="shared" si="16"/>
        <v>37064</v>
      </c>
      <c r="J355" s="121">
        <f t="shared" si="17"/>
        <v>30886.666666666668</v>
      </c>
    </row>
    <row r="356" spans="4:10">
      <c r="D356" s="47" t="s">
        <v>202</v>
      </c>
      <c r="E356" s="47" t="s">
        <v>473</v>
      </c>
      <c r="F356" s="47">
        <v>7</v>
      </c>
      <c r="G356" s="47">
        <v>21.66</v>
      </c>
      <c r="H356" s="121">
        <f t="shared" si="15"/>
        <v>2166</v>
      </c>
      <c r="I356" s="121">
        <f t="shared" si="16"/>
        <v>15162</v>
      </c>
      <c r="J356" s="121">
        <f t="shared" si="17"/>
        <v>12635</v>
      </c>
    </row>
    <row r="357" spans="4:10">
      <c r="D357" s="47" t="s">
        <v>234</v>
      </c>
      <c r="E357" s="47" t="s">
        <v>474</v>
      </c>
      <c r="F357" s="47">
        <v>6</v>
      </c>
      <c r="G357" s="47">
        <v>13.66</v>
      </c>
      <c r="H357" s="121">
        <f t="shared" si="15"/>
        <v>1366</v>
      </c>
      <c r="I357" s="121">
        <f t="shared" si="16"/>
        <v>8196</v>
      </c>
      <c r="J357" s="121">
        <f t="shared" si="17"/>
        <v>6830</v>
      </c>
    </row>
    <row r="358" spans="4:10">
      <c r="D358" s="47" t="s">
        <v>234</v>
      </c>
      <c r="E358" s="47" t="s">
        <v>475</v>
      </c>
      <c r="F358" s="47">
        <v>11</v>
      </c>
      <c r="G358" s="47">
        <v>6.96</v>
      </c>
      <c r="H358" s="121">
        <f t="shared" si="15"/>
        <v>696</v>
      </c>
      <c r="I358" s="121">
        <f t="shared" si="16"/>
        <v>7656</v>
      </c>
      <c r="J358" s="121">
        <f t="shared" si="17"/>
        <v>6380</v>
      </c>
    </row>
    <row r="359" spans="4:10">
      <c r="D359" s="47" t="s">
        <v>240</v>
      </c>
      <c r="E359" s="47" t="s">
        <v>476</v>
      </c>
      <c r="F359" s="47">
        <v>5</v>
      </c>
      <c r="G359" s="47">
        <v>19.88</v>
      </c>
      <c r="H359" s="121">
        <f t="shared" si="15"/>
        <v>1988</v>
      </c>
      <c r="I359" s="121">
        <f t="shared" si="16"/>
        <v>9940</v>
      </c>
      <c r="J359" s="121">
        <f t="shared" si="17"/>
        <v>8283.3333333333339</v>
      </c>
    </row>
    <row r="360" spans="4:10">
      <c r="D360" s="47" t="s">
        <v>91</v>
      </c>
      <c r="E360" s="47" t="s">
        <v>477</v>
      </c>
      <c r="F360" s="47">
        <v>8</v>
      </c>
      <c r="G360" s="47">
        <v>8.1199999999999992</v>
      </c>
      <c r="H360" s="121">
        <f t="shared" si="15"/>
        <v>811.99999999999989</v>
      </c>
      <c r="I360" s="121">
        <f t="shared" si="16"/>
        <v>6495.9999999999991</v>
      </c>
      <c r="J360" s="121">
        <f t="shared" si="17"/>
        <v>5413.3333333333321</v>
      </c>
    </row>
    <row r="361" spans="4:10">
      <c r="D361" s="47" t="s">
        <v>91</v>
      </c>
      <c r="E361" s="47" t="s">
        <v>478</v>
      </c>
      <c r="F361" s="47">
        <v>8</v>
      </c>
      <c r="G361" s="47">
        <v>7.86</v>
      </c>
      <c r="H361" s="121">
        <f t="shared" si="15"/>
        <v>786</v>
      </c>
      <c r="I361" s="121">
        <f t="shared" si="16"/>
        <v>6288</v>
      </c>
      <c r="J361" s="121">
        <f t="shared" si="17"/>
        <v>5240</v>
      </c>
    </row>
    <row r="362" spans="4:10">
      <c r="D362" s="47" t="s">
        <v>91</v>
      </c>
      <c r="E362" s="47" t="s">
        <v>479</v>
      </c>
      <c r="F362" s="47">
        <v>8</v>
      </c>
      <c r="G362" s="47">
        <v>7.86</v>
      </c>
      <c r="H362" s="121">
        <f t="shared" si="15"/>
        <v>786</v>
      </c>
      <c r="I362" s="121">
        <f t="shared" si="16"/>
        <v>6288</v>
      </c>
      <c r="J362" s="121">
        <f t="shared" si="17"/>
        <v>5240</v>
      </c>
    </row>
    <row r="363" spans="4:10">
      <c r="D363" s="47" t="s">
        <v>91</v>
      </c>
      <c r="E363" s="47" t="s">
        <v>480</v>
      </c>
      <c r="F363" s="47">
        <v>7</v>
      </c>
      <c r="G363" s="47">
        <v>28.75</v>
      </c>
      <c r="H363" s="121">
        <f t="shared" si="15"/>
        <v>2875</v>
      </c>
      <c r="I363" s="121">
        <f t="shared" si="16"/>
        <v>20125</v>
      </c>
      <c r="J363" s="121">
        <f t="shared" si="17"/>
        <v>16770.833333333332</v>
      </c>
    </row>
    <row r="364" spans="4:10">
      <c r="D364" s="47" t="s">
        <v>91</v>
      </c>
      <c r="E364" s="47" t="s">
        <v>481</v>
      </c>
      <c r="F364" s="47">
        <v>10</v>
      </c>
      <c r="G364" s="47">
        <v>10.57</v>
      </c>
      <c r="H364" s="121">
        <f t="shared" si="15"/>
        <v>1057</v>
      </c>
      <c r="I364" s="121">
        <f t="shared" si="16"/>
        <v>10570</v>
      </c>
      <c r="J364" s="121">
        <f t="shared" si="17"/>
        <v>8808.3333333333339</v>
      </c>
    </row>
    <row r="365" spans="4:10">
      <c r="D365" s="47" t="s">
        <v>91</v>
      </c>
      <c r="E365" s="47" t="s">
        <v>482</v>
      </c>
      <c r="F365" s="47">
        <v>2</v>
      </c>
      <c r="G365" s="47">
        <v>9.5399999999999991</v>
      </c>
      <c r="H365" s="121">
        <f t="shared" si="15"/>
        <v>953.99999999999989</v>
      </c>
      <c r="I365" s="121">
        <f t="shared" si="16"/>
        <v>1907.9999999999998</v>
      </c>
      <c r="J365" s="121">
        <f t="shared" si="17"/>
        <v>1589.9999999999998</v>
      </c>
    </row>
    <row r="366" spans="4:10">
      <c r="D366" s="47" t="s">
        <v>91</v>
      </c>
      <c r="E366" s="47" t="s">
        <v>483</v>
      </c>
      <c r="F366" s="47">
        <v>6</v>
      </c>
      <c r="G366" s="47">
        <v>17.23</v>
      </c>
      <c r="H366" s="121">
        <f t="shared" si="15"/>
        <v>1723</v>
      </c>
      <c r="I366" s="121">
        <f t="shared" si="16"/>
        <v>10338</v>
      </c>
      <c r="J366" s="121">
        <f t="shared" si="17"/>
        <v>8615</v>
      </c>
    </row>
    <row r="367" spans="4:10">
      <c r="D367" s="47" t="s">
        <v>91</v>
      </c>
      <c r="E367" s="47" t="s">
        <v>484</v>
      </c>
      <c r="F367" s="47">
        <v>8</v>
      </c>
      <c r="G367" s="47">
        <v>9.8000000000000007</v>
      </c>
      <c r="H367" s="121">
        <f t="shared" si="15"/>
        <v>980.00000000000011</v>
      </c>
      <c r="I367" s="121">
        <f t="shared" si="16"/>
        <v>7840.0000000000009</v>
      </c>
      <c r="J367" s="121">
        <f t="shared" si="17"/>
        <v>6533.3333333333339</v>
      </c>
    </row>
    <row r="368" spans="4:10">
      <c r="D368" s="47" t="s">
        <v>234</v>
      </c>
      <c r="E368" s="47" t="s">
        <v>485</v>
      </c>
      <c r="F368" s="47">
        <v>5</v>
      </c>
      <c r="G368" s="47">
        <v>7.35</v>
      </c>
      <c r="H368" s="121">
        <f t="shared" si="15"/>
        <v>735</v>
      </c>
      <c r="I368" s="121">
        <f t="shared" si="16"/>
        <v>3675</v>
      </c>
      <c r="J368" s="121">
        <f t="shared" si="17"/>
        <v>3062.5</v>
      </c>
    </row>
    <row r="369" spans="4:10">
      <c r="D369" s="47" t="s">
        <v>234</v>
      </c>
      <c r="E369" s="47" t="s">
        <v>486</v>
      </c>
      <c r="F369" s="47">
        <v>5</v>
      </c>
      <c r="G369" s="47">
        <v>6.06</v>
      </c>
      <c r="H369" s="121">
        <f t="shared" si="15"/>
        <v>606</v>
      </c>
      <c r="I369" s="121">
        <f t="shared" si="16"/>
        <v>3030</v>
      </c>
      <c r="J369" s="121">
        <f t="shared" si="17"/>
        <v>2525</v>
      </c>
    </row>
    <row r="370" spans="4:10">
      <c r="D370" s="47" t="s">
        <v>234</v>
      </c>
      <c r="E370" s="47" t="s">
        <v>487</v>
      </c>
      <c r="F370" s="47">
        <v>6</v>
      </c>
      <c r="G370" s="47">
        <v>21.27</v>
      </c>
      <c r="H370" s="121">
        <f t="shared" si="15"/>
        <v>2127</v>
      </c>
      <c r="I370" s="121">
        <f t="shared" si="16"/>
        <v>12762</v>
      </c>
      <c r="J370" s="121">
        <f t="shared" si="17"/>
        <v>10635</v>
      </c>
    </row>
    <row r="371" spans="4:10">
      <c r="D371" s="47" t="s">
        <v>91</v>
      </c>
      <c r="E371" s="47" t="s">
        <v>488</v>
      </c>
      <c r="F371" s="47">
        <v>2</v>
      </c>
      <c r="G371" s="47">
        <v>3.48</v>
      </c>
      <c r="H371" s="121">
        <f t="shared" si="15"/>
        <v>348</v>
      </c>
      <c r="I371" s="121">
        <f t="shared" si="16"/>
        <v>696</v>
      </c>
      <c r="J371" s="121">
        <f t="shared" si="17"/>
        <v>580</v>
      </c>
    </row>
    <row r="372" spans="4:10">
      <c r="D372" s="47" t="s">
        <v>91</v>
      </c>
      <c r="E372" s="47" t="s">
        <v>488</v>
      </c>
      <c r="F372" s="47">
        <v>2</v>
      </c>
      <c r="G372" s="47">
        <v>3.35</v>
      </c>
      <c r="H372" s="121">
        <f t="shared" si="15"/>
        <v>335</v>
      </c>
      <c r="I372" s="121">
        <f t="shared" si="16"/>
        <v>670</v>
      </c>
      <c r="J372" s="121">
        <f t="shared" si="17"/>
        <v>558.33333333333337</v>
      </c>
    </row>
    <row r="373" spans="4:10">
      <c r="D373" s="47" t="s">
        <v>91</v>
      </c>
      <c r="E373" s="47" t="s">
        <v>489</v>
      </c>
      <c r="F373" s="47">
        <v>11</v>
      </c>
      <c r="G373" s="47">
        <v>3.35</v>
      </c>
      <c r="H373" s="121">
        <f t="shared" si="15"/>
        <v>335</v>
      </c>
      <c r="I373" s="121">
        <f t="shared" si="16"/>
        <v>3685</v>
      </c>
      <c r="J373" s="121">
        <f t="shared" si="17"/>
        <v>3070.8333333333335</v>
      </c>
    </row>
    <row r="374" spans="4:10">
      <c r="D374" s="47" t="s">
        <v>246</v>
      </c>
      <c r="E374" s="47" t="s">
        <v>490</v>
      </c>
      <c r="F374" s="47">
        <v>6</v>
      </c>
      <c r="G374" s="47">
        <v>7.22</v>
      </c>
      <c r="H374" s="121">
        <f t="shared" si="15"/>
        <v>722</v>
      </c>
      <c r="I374" s="121">
        <f t="shared" si="16"/>
        <v>4332</v>
      </c>
      <c r="J374" s="121">
        <f t="shared" si="17"/>
        <v>3610</v>
      </c>
    </row>
    <row r="375" spans="4:10">
      <c r="D375" s="47" t="s">
        <v>240</v>
      </c>
      <c r="E375" s="47" t="s">
        <v>491</v>
      </c>
      <c r="F375" s="47">
        <v>9</v>
      </c>
      <c r="G375" s="47">
        <v>8.3800000000000008</v>
      </c>
      <c r="H375" s="121">
        <f t="shared" si="15"/>
        <v>838.00000000000011</v>
      </c>
      <c r="I375" s="121">
        <f t="shared" si="16"/>
        <v>7542.0000000000009</v>
      </c>
      <c r="J375" s="121">
        <f t="shared" si="17"/>
        <v>6285.0000000000009</v>
      </c>
    </row>
    <row r="376" spans="4:10">
      <c r="D376" s="47" t="s">
        <v>240</v>
      </c>
      <c r="E376" s="47" t="s">
        <v>492</v>
      </c>
      <c r="F376" s="47">
        <v>11</v>
      </c>
      <c r="G376" s="47">
        <v>5.91</v>
      </c>
      <c r="H376" s="121">
        <f t="shared" si="15"/>
        <v>591</v>
      </c>
      <c r="I376" s="121">
        <f t="shared" si="16"/>
        <v>6501</v>
      </c>
      <c r="J376" s="121">
        <f t="shared" si="17"/>
        <v>5417.5</v>
      </c>
    </row>
    <row r="377" spans="4:10">
      <c r="D377" s="47" t="s">
        <v>493</v>
      </c>
      <c r="E377" s="47" t="s">
        <v>494</v>
      </c>
      <c r="F377" s="47">
        <v>6</v>
      </c>
      <c r="G377" s="47">
        <v>7.05</v>
      </c>
      <c r="H377" s="121">
        <f t="shared" si="15"/>
        <v>705</v>
      </c>
      <c r="I377" s="121">
        <f t="shared" si="16"/>
        <v>4230</v>
      </c>
      <c r="J377" s="121">
        <f t="shared" si="17"/>
        <v>3525</v>
      </c>
    </row>
    <row r="378" spans="4:10">
      <c r="D378" s="47" t="s">
        <v>495</v>
      </c>
      <c r="E378" s="47" t="s">
        <v>496</v>
      </c>
      <c r="F378" s="47">
        <v>4</v>
      </c>
      <c r="G378" s="47">
        <v>4.13</v>
      </c>
      <c r="H378" s="121">
        <f t="shared" si="15"/>
        <v>413</v>
      </c>
      <c r="I378" s="121">
        <f t="shared" si="16"/>
        <v>1652</v>
      </c>
      <c r="J378" s="121">
        <f t="shared" si="17"/>
        <v>1376.6666666666667</v>
      </c>
    </row>
    <row r="379" spans="4:10">
      <c r="D379" s="47" t="s">
        <v>495</v>
      </c>
      <c r="E379" s="47" t="s">
        <v>497</v>
      </c>
      <c r="F379" s="47">
        <v>7</v>
      </c>
      <c r="G379" s="47">
        <v>4.07</v>
      </c>
      <c r="H379" s="121">
        <f t="shared" si="15"/>
        <v>407</v>
      </c>
      <c r="I379" s="121">
        <f t="shared" si="16"/>
        <v>2849</v>
      </c>
      <c r="J379" s="121">
        <f t="shared" si="17"/>
        <v>2374.1666666666665</v>
      </c>
    </row>
    <row r="380" spans="4:10">
      <c r="D380" s="47" t="s">
        <v>495</v>
      </c>
      <c r="E380" s="47" t="s">
        <v>498</v>
      </c>
      <c r="F380" s="47">
        <v>3</v>
      </c>
      <c r="G380" s="47">
        <v>4.07</v>
      </c>
      <c r="H380" s="121">
        <f t="shared" si="15"/>
        <v>407</v>
      </c>
      <c r="I380" s="121">
        <f t="shared" si="16"/>
        <v>1221</v>
      </c>
      <c r="J380" s="121">
        <f t="shared" si="17"/>
        <v>1017.5</v>
      </c>
    </row>
    <row r="381" spans="4:10">
      <c r="D381" s="47" t="s">
        <v>246</v>
      </c>
      <c r="E381" s="47" t="s">
        <v>499</v>
      </c>
      <c r="F381" s="47">
        <v>6</v>
      </c>
      <c r="G381" s="47">
        <v>2.71</v>
      </c>
      <c r="H381" s="121">
        <f t="shared" si="15"/>
        <v>271</v>
      </c>
      <c r="I381" s="121">
        <f t="shared" si="16"/>
        <v>1626</v>
      </c>
      <c r="J381" s="121">
        <f t="shared" si="17"/>
        <v>1355</v>
      </c>
    </row>
    <row r="382" spans="4:10">
      <c r="D382" s="47" t="s">
        <v>493</v>
      </c>
      <c r="E382" s="47" t="s">
        <v>500</v>
      </c>
      <c r="F382" s="47">
        <v>7</v>
      </c>
      <c r="G382" s="47">
        <v>12.39</v>
      </c>
      <c r="H382" s="121">
        <f t="shared" si="15"/>
        <v>1239</v>
      </c>
      <c r="I382" s="121">
        <f t="shared" si="16"/>
        <v>8673</v>
      </c>
      <c r="J382" s="121">
        <f t="shared" si="17"/>
        <v>7227.5</v>
      </c>
    </row>
    <row r="383" spans="4:10">
      <c r="D383" s="47" t="s">
        <v>493</v>
      </c>
      <c r="E383" s="47" t="s">
        <v>501</v>
      </c>
      <c r="F383" s="47">
        <v>9</v>
      </c>
      <c r="G383" s="47">
        <v>10.35</v>
      </c>
      <c r="H383" s="121">
        <f t="shared" si="15"/>
        <v>1035</v>
      </c>
      <c r="I383" s="121">
        <f t="shared" si="16"/>
        <v>9315</v>
      </c>
      <c r="J383" s="121">
        <f t="shared" si="17"/>
        <v>7762.5</v>
      </c>
    </row>
    <row r="384" spans="4:10">
      <c r="D384" s="47" t="s">
        <v>493</v>
      </c>
      <c r="E384" s="47" t="s">
        <v>502</v>
      </c>
      <c r="F384" s="47">
        <v>8</v>
      </c>
      <c r="G384" s="47">
        <v>10.35</v>
      </c>
      <c r="H384" s="121">
        <f t="shared" si="15"/>
        <v>1035</v>
      </c>
      <c r="I384" s="121">
        <f t="shared" si="16"/>
        <v>8280</v>
      </c>
      <c r="J384" s="121">
        <f t="shared" si="17"/>
        <v>6900</v>
      </c>
    </row>
    <row r="385" spans="4:10">
      <c r="D385" s="47" t="s">
        <v>493</v>
      </c>
      <c r="E385" s="47" t="s">
        <v>503</v>
      </c>
      <c r="F385" s="47">
        <v>6</v>
      </c>
      <c r="G385" s="47">
        <v>4.96</v>
      </c>
      <c r="H385" s="121">
        <f t="shared" si="15"/>
        <v>496</v>
      </c>
      <c r="I385" s="121">
        <f t="shared" si="16"/>
        <v>2976</v>
      </c>
      <c r="J385" s="121">
        <f t="shared" si="17"/>
        <v>2480</v>
      </c>
    </row>
    <row r="386" spans="4:10">
      <c r="D386" s="47" t="s">
        <v>493</v>
      </c>
      <c r="E386" s="47" t="s">
        <v>504</v>
      </c>
      <c r="F386" s="47">
        <v>8</v>
      </c>
      <c r="G386" s="47">
        <v>3.45</v>
      </c>
      <c r="H386" s="121">
        <f t="shared" si="15"/>
        <v>345</v>
      </c>
      <c r="I386" s="121">
        <f t="shared" si="16"/>
        <v>2760</v>
      </c>
      <c r="J386" s="121">
        <f t="shared" si="17"/>
        <v>2300</v>
      </c>
    </row>
    <row r="387" spans="4:10">
      <c r="D387" s="47" t="s">
        <v>493</v>
      </c>
      <c r="E387" s="47" t="s">
        <v>505</v>
      </c>
      <c r="F387" s="47">
        <v>8</v>
      </c>
      <c r="G387" s="47">
        <v>3.74</v>
      </c>
      <c r="H387" s="121">
        <f t="shared" si="15"/>
        <v>374</v>
      </c>
      <c r="I387" s="121">
        <f t="shared" si="16"/>
        <v>2992</v>
      </c>
      <c r="J387" s="121">
        <f t="shared" si="17"/>
        <v>2493.3333333333335</v>
      </c>
    </row>
    <row r="388" spans="4:10">
      <c r="D388" s="47" t="s">
        <v>91</v>
      </c>
      <c r="E388" s="47" t="s">
        <v>506</v>
      </c>
      <c r="F388" s="47">
        <v>3</v>
      </c>
      <c r="G388" s="47">
        <v>3.48</v>
      </c>
      <c r="H388" s="121">
        <f t="shared" si="15"/>
        <v>348</v>
      </c>
      <c r="I388" s="121">
        <f t="shared" si="16"/>
        <v>1044</v>
      </c>
      <c r="J388" s="121">
        <f t="shared" si="17"/>
        <v>870</v>
      </c>
    </row>
    <row r="389" spans="4:10">
      <c r="D389" s="47" t="s">
        <v>189</v>
      </c>
      <c r="E389" s="47" t="s">
        <v>507</v>
      </c>
      <c r="F389" s="47">
        <v>9</v>
      </c>
      <c r="G389" s="47">
        <v>0.44</v>
      </c>
      <c r="H389" s="121">
        <f t="shared" si="15"/>
        <v>44</v>
      </c>
      <c r="I389" s="121">
        <f t="shared" si="16"/>
        <v>396</v>
      </c>
      <c r="J389" s="121">
        <f t="shared" si="17"/>
        <v>330</v>
      </c>
    </row>
    <row r="390" spans="4:10">
      <c r="D390" s="47" t="s">
        <v>508</v>
      </c>
      <c r="E390" s="47" t="s">
        <v>509</v>
      </c>
      <c r="F390" s="47">
        <v>4</v>
      </c>
      <c r="G390" s="47">
        <v>0.44</v>
      </c>
      <c r="H390" s="121">
        <f t="shared" si="15"/>
        <v>44</v>
      </c>
      <c r="I390" s="121">
        <f t="shared" si="16"/>
        <v>176</v>
      </c>
      <c r="J390" s="121">
        <f t="shared" si="17"/>
        <v>146.66666666666666</v>
      </c>
    </row>
    <row r="391" spans="4:10">
      <c r="D391" s="47" t="s">
        <v>189</v>
      </c>
      <c r="E391" s="47" t="s">
        <v>510</v>
      </c>
      <c r="F391" s="47">
        <v>7</v>
      </c>
      <c r="G391" s="47">
        <v>0.44</v>
      </c>
      <c r="H391" s="121">
        <f t="shared" si="15"/>
        <v>44</v>
      </c>
      <c r="I391" s="121">
        <f t="shared" si="16"/>
        <v>308</v>
      </c>
      <c r="J391" s="121">
        <f t="shared" si="17"/>
        <v>256.66666666666669</v>
      </c>
    </row>
    <row r="392" spans="4:10">
      <c r="D392" s="47" t="s">
        <v>189</v>
      </c>
      <c r="E392" s="47" t="s">
        <v>511</v>
      </c>
      <c r="F392" s="47">
        <v>7</v>
      </c>
      <c r="G392" s="47">
        <v>0.44</v>
      </c>
      <c r="H392" s="121">
        <f t="shared" si="15"/>
        <v>44</v>
      </c>
      <c r="I392" s="121">
        <f t="shared" si="16"/>
        <v>308</v>
      </c>
      <c r="J392" s="121">
        <f t="shared" si="17"/>
        <v>256.66666666666669</v>
      </c>
    </row>
    <row r="393" spans="4:10">
      <c r="D393" s="47" t="s">
        <v>189</v>
      </c>
      <c r="E393" s="47" t="s">
        <v>512</v>
      </c>
      <c r="F393" s="47">
        <v>10</v>
      </c>
      <c r="G393" s="47">
        <v>0.44</v>
      </c>
      <c r="H393" s="121">
        <f t="shared" si="15"/>
        <v>44</v>
      </c>
      <c r="I393" s="121">
        <f t="shared" si="16"/>
        <v>440</v>
      </c>
      <c r="J393" s="121">
        <f t="shared" si="17"/>
        <v>366.66666666666669</v>
      </c>
    </row>
    <row r="394" spans="4:10">
      <c r="D394" s="47" t="s">
        <v>189</v>
      </c>
      <c r="E394" s="47" t="s">
        <v>513</v>
      </c>
      <c r="F394" s="47">
        <v>7</v>
      </c>
      <c r="G394" s="47">
        <v>0.41</v>
      </c>
      <c r="H394" s="121">
        <f t="shared" ref="H394:H457" si="18">G394*$B$2</f>
        <v>41</v>
      </c>
      <c r="I394" s="121">
        <f t="shared" si="16"/>
        <v>287</v>
      </c>
      <c r="J394" s="121">
        <f t="shared" si="17"/>
        <v>239.16666666666666</v>
      </c>
    </row>
    <row r="395" spans="4:10">
      <c r="D395" s="47" t="s">
        <v>508</v>
      </c>
      <c r="E395" s="47" t="s">
        <v>514</v>
      </c>
      <c r="F395" s="47">
        <v>9</v>
      </c>
      <c r="G395" s="47">
        <v>4.42</v>
      </c>
      <c r="H395" s="121">
        <f t="shared" si="18"/>
        <v>442</v>
      </c>
      <c r="I395" s="121">
        <f t="shared" ref="I395:I458" si="19">F395*H395</f>
        <v>3978</v>
      </c>
      <c r="J395" s="121">
        <f t="shared" ref="J395:J458" si="20">I395-I395*20/120</f>
        <v>3315</v>
      </c>
    </row>
    <row r="396" spans="4:10">
      <c r="D396" s="47" t="s">
        <v>493</v>
      </c>
      <c r="E396" s="47" t="s">
        <v>515</v>
      </c>
      <c r="F396" s="47">
        <v>7</v>
      </c>
      <c r="G396" s="47">
        <v>6.7</v>
      </c>
      <c r="H396" s="121">
        <f t="shared" si="18"/>
        <v>670</v>
      </c>
      <c r="I396" s="121">
        <f t="shared" si="19"/>
        <v>4690</v>
      </c>
      <c r="J396" s="121">
        <f t="shared" si="20"/>
        <v>3908.3333333333335</v>
      </c>
    </row>
    <row r="397" spans="4:10">
      <c r="D397" s="47" t="s">
        <v>493</v>
      </c>
      <c r="E397" s="47" t="s">
        <v>516</v>
      </c>
      <c r="F397" s="47">
        <v>5</v>
      </c>
      <c r="G397" s="47">
        <v>10.18</v>
      </c>
      <c r="H397" s="121">
        <f t="shared" si="18"/>
        <v>1018</v>
      </c>
      <c r="I397" s="121">
        <f t="shared" si="19"/>
        <v>5090</v>
      </c>
      <c r="J397" s="121">
        <f t="shared" si="20"/>
        <v>4241.666666666667</v>
      </c>
    </row>
    <row r="398" spans="4:10">
      <c r="D398" s="47" t="s">
        <v>493</v>
      </c>
      <c r="E398" s="47" t="s">
        <v>517</v>
      </c>
      <c r="F398" s="47">
        <v>10</v>
      </c>
      <c r="G398" s="47">
        <v>6.7</v>
      </c>
      <c r="H398" s="121">
        <f t="shared" si="18"/>
        <v>670</v>
      </c>
      <c r="I398" s="121">
        <f t="shared" si="19"/>
        <v>6700</v>
      </c>
      <c r="J398" s="121">
        <f t="shared" si="20"/>
        <v>5583.333333333333</v>
      </c>
    </row>
    <row r="399" spans="4:10">
      <c r="D399" s="47" t="s">
        <v>493</v>
      </c>
      <c r="E399" s="47" t="s">
        <v>518</v>
      </c>
      <c r="F399" s="47">
        <v>2</v>
      </c>
      <c r="G399" s="47">
        <v>6.7</v>
      </c>
      <c r="H399" s="121">
        <f t="shared" si="18"/>
        <v>670</v>
      </c>
      <c r="I399" s="121">
        <f t="shared" si="19"/>
        <v>1340</v>
      </c>
      <c r="J399" s="121">
        <f t="shared" si="20"/>
        <v>1116.6666666666667</v>
      </c>
    </row>
    <row r="400" spans="4:10">
      <c r="D400" s="47" t="s">
        <v>493</v>
      </c>
      <c r="E400" s="47" t="s">
        <v>519</v>
      </c>
      <c r="F400" s="47">
        <v>11</v>
      </c>
      <c r="G400" s="47">
        <v>6.7</v>
      </c>
      <c r="H400" s="121">
        <f t="shared" si="18"/>
        <v>670</v>
      </c>
      <c r="I400" s="121">
        <f t="shared" si="19"/>
        <v>7370</v>
      </c>
      <c r="J400" s="121">
        <f t="shared" si="20"/>
        <v>6141.666666666667</v>
      </c>
    </row>
    <row r="401" spans="4:10">
      <c r="D401" s="47" t="s">
        <v>493</v>
      </c>
      <c r="E401" s="47" t="s">
        <v>520</v>
      </c>
      <c r="F401" s="47">
        <v>7</v>
      </c>
      <c r="G401" s="47">
        <v>10.18</v>
      </c>
      <c r="H401" s="121">
        <f t="shared" si="18"/>
        <v>1018</v>
      </c>
      <c r="I401" s="121">
        <f t="shared" si="19"/>
        <v>7126</v>
      </c>
      <c r="J401" s="121">
        <f t="shared" si="20"/>
        <v>5938.333333333333</v>
      </c>
    </row>
    <row r="402" spans="4:10">
      <c r="D402" s="47" t="s">
        <v>493</v>
      </c>
      <c r="E402" s="47" t="s">
        <v>521</v>
      </c>
      <c r="F402" s="47">
        <v>3</v>
      </c>
      <c r="G402" s="47">
        <v>10.18</v>
      </c>
      <c r="H402" s="121">
        <f t="shared" si="18"/>
        <v>1018</v>
      </c>
      <c r="I402" s="121">
        <f t="shared" si="19"/>
        <v>3054</v>
      </c>
      <c r="J402" s="121">
        <f t="shared" si="20"/>
        <v>2545</v>
      </c>
    </row>
    <row r="403" spans="4:10">
      <c r="D403" s="47" t="s">
        <v>493</v>
      </c>
      <c r="E403" s="47" t="s">
        <v>522</v>
      </c>
      <c r="F403" s="47">
        <v>9</v>
      </c>
      <c r="G403" s="47">
        <v>12.06</v>
      </c>
      <c r="H403" s="121">
        <f t="shared" si="18"/>
        <v>1206</v>
      </c>
      <c r="I403" s="121">
        <f t="shared" si="19"/>
        <v>10854</v>
      </c>
      <c r="J403" s="121">
        <f t="shared" si="20"/>
        <v>9045</v>
      </c>
    </row>
    <row r="404" spans="4:10">
      <c r="D404" s="47" t="s">
        <v>493</v>
      </c>
      <c r="E404" s="47" t="s">
        <v>523</v>
      </c>
      <c r="F404" s="47">
        <v>5</v>
      </c>
      <c r="G404" s="47">
        <v>13.7</v>
      </c>
      <c r="H404" s="121">
        <f t="shared" si="18"/>
        <v>1370</v>
      </c>
      <c r="I404" s="121">
        <f t="shared" si="19"/>
        <v>6850</v>
      </c>
      <c r="J404" s="121">
        <f t="shared" si="20"/>
        <v>5708.333333333333</v>
      </c>
    </row>
    <row r="405" spans="4:10">
      <c r="D405" s="47" t="s">
        <v>493</v>
      </c>
      <c r="E405" s="47" t="s">
        <v>524</v>
      </c>
      <c r="F405" s="47">
        <v>5</v>
      </c>
      <c r="G405" s="47">
        <v>6.21</v>
      </c>
      <c r="H405" s="121">
        <f t="shared" si="18"/>
        <v>621</v>
      </c>
      <c r="I405" s="121">
        <f t="shared" si="19"/>
        <v>3105</v>
      </c>
      <c r="J405" s="121">
        <f t="shared" si="20"/>
        <v>2587.5</v>
      </c>
    </row>
    <row r="406" spans="4:10">
      <c r="D406" s="47" t="s">
        <v>493</v>
      </c>
      <c r="E406" s="47" t="s">
        <v>525</v>
      </c>
      <c r="F406" s="47">
        <v>9</v>
      </c>
      <c r="G406" s="47">
        <v>9.69</v>
      </c>
      <c r="H406" s="121">
        <f t="shared" si="18"/>
        <v>969</v>
      </c>
      <c r="I406" s="121">
        <f t="shared" si="19"/>
        <v>8721</v>
      </c>
      <c r="J406" s="121">
        <f t="shared" si="20"/>
        <v>7267.5</v>
      </c>
    </row>
    <row r="407" spans="4:10">
      <c r="D407" s="47" t="s">
        <v>493</v>
      </c>
      <c r="E407" s="47" t="s">
        <v>526</v>
      </c>
      <c r="F407" s="47">
        <v>10</v>
      </c>
      <c r="G407" s="47">
        <v>9.5399999999999991</v>
      </c>
      <c r="H407" s="121">
        <f t="shared" si="18"/>
        <v>953.99999999999989</v>
      </c>
      <c r="I407" s="121">
        <f t="shared" si="19"/>
        <v>9539.9999999999982</v>
      </c>
      <c r="J407" s="121">
        <f t="shared" si="20"/>
        <v>7949.9999999999982</v>
      </c>
    </row>
    <row r="408" spans="4:10">
      <c r="D408" s="47" t="s">
        <v>240</v>
      </c>
      <c r="E408" s="47" t="s">
        <v>527</v>
      </c>
      <c r="F408" s="47">
        <v>8</v>
      </c>
      <c r="G408" s="47">
        <v>8.51</v>
      </c>
      <c r="H408" s="121">
        <f t="shared" si="18"/>
        <v>851</v>
      </c>
      <c r="I408" s="121">
        <f t="shared" si="19"/>
        <v>6808</v>
      </c>
      <c r="J408" s="121">
        <f t="shared" si="20"/>
        <v>5673.333333333333</v>
      </c>
    </row>
    <row r="409" spans="4:10">
      <c r="D409" s="47" t="s">
        <v>240</v>
      </c>
      <c r="E409" s="47" t="s">
        <v>528</v>
      </c>
      <c r="F409" s="47">
        <v>6</v>
      </c>
      <c r="G409" s="47">
        <v>12.7</v>
      </c>
      <c r="H409" s="121">
        <f t="shared" si="18"/>
        <v>1270</v>
      </c>
      <c r="I409" s="121">
        <f t="shared" si="19"/>
        <v>7620</v>
      </c>
      <c r="J409" s="121">
        <f t="shared" si="20"/>
        <v>6350</v>
      </c>
    </row>
    <row r="410" spans="4:10">
      <c r="D410" s="47" t="s">
        <v>240</v>
      </c>
      <c r="E410" s="47" t="s">
        <v>529</v>
      </c>
      <c r="F410" s="47">
        <v>6</v>
      </c>
      <c r="G410" s="47">
        <v>12.7</v>
      </c>
      <c r="H410" s="121">
        <f t="shared" si="18"/>
        <v>1270</v>
      </c>
      <c r="I410" s="121">
        <f t="shared" si="19"/>
        <v>7620</v>
      </c>
      <c r="J410" s="121">
        <f t="shared" si="20"/>
        <v>6350</v>
      </c>
    </row>
    <row r="411" spans="4:10">
      <c r="D411" s="47" t="s">
        <v>240</v>
      </c>
      <c r="E411" s="47" t="s">
        <v>530</v>
      </c>
      <c r="F411" s="47">
        <v>6</v>
      </c>
      <c r="G411" s="47">
        <v>24.72</v>
      </c>
      <c r="H411" s="121">
        <f t="shared" si="18"/>
        <v>2472</v>
      </c>
      <c r="I411" s="121">
        <f t="shared" si="19"/>
        <v>14832</v>
      </c>
      <c r="J411" s="121">
        <f t="shared" si="20"/>
        <v>12360</v>
      </c>
    </row>
    <row r="412" spans="4:10">
      <c r="D412" s="47" t="s">
        <v>240</v>
      </c>
      <c r="E412" s="47" t="s">
        <v>531</v>
      </c>
      <c r="F412" s="47">
        <v>3</v>
      </c>
      <c r="G412" s="47">
        <v>24.08</v>
      </c>
      <c r="H412" s="121">
        <f t="shared" si="18"/>
        <v>2408</v>
      </c>
      <c r="I412" s="121">
        <f t="shared" si="19"/>
        <v>7224</v>
      </c>
      <c r="J412" s="121">
        <f t="shared" si="20"/>
        <v>6020</v>
      </c>
    </row>
    <row r="413" spans="4:10">
      <c r="D413" s="47" t="s">
        <v>240</v>
      </c>
      <c r="E413" s="47" t="s">
        <v>532</v>
      </c>
      <c r="F413" s="47">
        <v>8</v>
      </c>
      <c r="G413" s="47">
        <v>42.9</v>
      </c>
      <c r="H413" s="121">
        <f t="shared" si="18"/>
        <v>4290</v>
      </c>
      <c r="I413" s="121">
        <f t="shared" si="19"/>
        <v>34320</v>
      </c>
      <c r="J413" s="121">
        <f t="shared" si="20"/>
        <v>28600</v>
      </c>
    </row>
    <row r="414" spans="4:10">
      <c r="D414" s="47" t="s">
        <v>240</v>
      </c>
      <c r="E414" s="47" t="s">
        <v>533</v>
      </c>
      <c r="F414" s="47">
        <v>6</v>
      </c>
      <c r="G414" s="47">
        <v>17.309999999999999</v>
      </c>
      <c r="H414" s="121">
        <f t="shared" si="18"/>
        <v>1730.9999999999998</v>
      </c>
      <c r="I414" s="121">
        <f t="shared" si="19"/>
        <v>10385.999999999998</v>
      </c>
      <c r="J414" s="121">
        <f t="shared" si="20"/>
        <v>8654.9999999999982</v>
      </c>
    </row>
    <row r="415" spans="4:10">
      <c r="D415" s="47" t="s">
        <v>240</v>
      </c>
      <c r="E415" s="47" t="s">
        <v>534</v>
      </c>
      <c r="F415" s="47">
        <v>9</v>
      </c>
      <c r="G415" s="47">
        <v>10.130000000000001</v>
      </c>
      <c r="H415" s="121">
        <f t="shared" si="18"/>
        <v>1013.0000000000001</v>
      </c>
      <c r="I415" s="121">
        <f t="shared" si="19"/>
        <v>9117.0000000000018</v>
      </c>
      <c r="J415" s="121">
        <f t="shared" si="20"/>
        <v>7597.5000000000018</v>
      </c>
    </row>
    <row r="416" spans="4:10">
      <c r="D416" s="47" t="s">
        <v>240</v>
      </c>
      <c r="E416" s="47" t="s">
        <v>535</v>
      </c>
      <c r="F416" s="47">
        <v>7</v>
      </c>
      <c r="G416" s="47">
        <v>10.119999999999999</v>
      </c>
      <c r="H416" s="121">
        <f t="shared" si="18"/>
        <v>1011.9999999999999</v>
      </c>
      <c r="I416" s="121">
        <f t="shared" si="19"/>
        <v>7083.9999999999991</v>
      </c>
      <c r="J416" s="121">
        <f t="shared" si="20"/>
        <v>5903.3333333333321</v>
      </c>
    </row>
    <row r="417" spans="4:10">
      <c r="D417" s="47" t="s">
        <v>91</v>
      </c>
      <c r="E417" s="47" t="s">
        <v>536</v>
      </c>
      <c r="F417" s="47">
        <v>8</v>
      </c>
      <c r="G417" s="47">
        <v>17.399999999999999</v>
      </c>
      <c r="H417" s="121">
        <f t="shared" si="18"/>
        <v>1739.9999999999998</v>
      </c>
      <c r="I417" s="121">
        <f t="shared" si="19"/>
        <v>13919.999999999998</v>
      </c>
      <c r="J417" s="121">
        <f t="shared" si="20"/>
        <v>11599.999999999998</v>
      </c>
    </row>
    <row r="418" spans="4:10">
      <c r="D418" s="47" t="s">
        <v>246</v>
      </c>
      <c r="E418" s="47" t="s">
        <v>537</v>
      </c>
      <c r="F418" s="47">
        <v>5</v>
      </c>
      <c r="G418" s="47">
        <v>26.09</v>
      </c>
      <c r="H418" s="121">
        <f t="shared" si="18"/>
        <v>2609</v>
      </c>
      <c r="I418" s="121">
        <f t="shared" si="19"/>
        <v>13045</v>
      </c>
      <c r="J418" s="121">
        <f t="shared" si="20"/>
        <v>10870.833333333334</v>
      </c>
    </row>
    <row r="419" spans="4:10">
      <c r="D419" s="47" t="s">
        <v>246</v>
      </c>
      <c r="E419" s="47" t="s">
        <v>538</v>
      </c>
      <c r="F419" s="47">
        <v>4</v>
      </c>
      <c r="G419" s="47">
        <v>25.65</v>
      </c>
      <c r="H419" s="121">
        <f t="shared" si="18"/>
        <v>2565</v>
      </c>
      <c r="I419" s="121">
        <f t="shared" si="19"/>
        <v>10260</v>
      </c>
      <c r="J419" s="121">
        <f t="shared" si="20"/>
        <v>8550</v>
      </c>
    </row>
    <row r="420" spans="4:10">
      <c r="D420" s="47" t="s">
        <v>539</v>
      </c>
      <c r="E420" s="47" t="s">
        <v>540</v>
      </c>
      <c r="F420" s="47">
        <v>11</v>
      </c>
      <c r="G420" s="47">
        <v>157.65</v>
      </c>
      <c r="H420" s="121">
        <f t="shared" si="18"/>
        <v>15765</v>
      </c>
      <c r="I420" s="121">
        <f t="shared" si="19"/>
        <v>173415</v>
      </c>
      <c r="J420" s="121">
        <f t="shared" si="20"/>
        <v>144512.5</v>
      </c>
    </row>
    <row r="421" spans="4:10">
      <c r="D421" s="47" t="s">
        <v>539</v>
      </c>
      <c r="E421" s="47" t="s">
        <v>541</v>
      </c>
      <c r="F421" s="47">
        <v>11</v>
      </c>
      <c r="G421" s="47">
        <v>253.99</v>
      </c>
      <c r="H421" s="121">
        <f t="shared" si="18"/>
        <v>25399</v>
      </c>
      <c r="I421" s="121">
        <f t="shared" si="19"/>
        <v>279389</v>
      </c>
      <c r="J421" s="121">
        <f t="shared" si="20"/>
        <v>232824.16666666666</v>
      </c>
    </row>
    <row r="422" spans="4:10">
      <c r="D422" s="47" t="s">
        <v>539</v>
      </c>
      <c r="E422" s="47" t="s">
        <v>542</v>
      </c>
      <c r="F422" s="47">
        <v>9</v>
      </c>
      <c r="G422" s="47">
        <v>333.51</v>
      </c>
      <c r="H422" s="121">
        <f t="shared" si="18"/>
        <v>33351</v>
      </c>
      <c r="I422" s="121">
        <f t="shared" si="19"/>
        <v>300159</v>
      </c>
      <c r="J422" s="121">
        <f t="shared" si="20"/>
        <v>250132.5</v>
      </c>
    </row>
    <row r="423" spans="4:10">
      <c r="D423" s="47" t="s">
        <v>539</v>
      </c>
      <c r="E423" s="47" t="s">
        <v>543</v>
      </c>
      <c r="F423" s="47">
        <v>4</v>
      </c>
      <c r="G423" s="47">
        <v>237.15</v>
      </c>
      <c r="H423" s="121">
        <f t="shared" si="18"/>
        <v>23715</v>
      </c>
      <c r="I423" s="121">
        <f t="shared" si="19"/>
        <v>94860</v>
      </c>
      <c r="J423" s="121">
        <f t="shared" si="20"/>
        <v>79050</v>
      </c>
    </row>
    <row r="424" spans="4:10">
      <c r="D424" s="47" t="s">
        <v>539</v>
      </c>
      <c r="E424" s="47" t="s">
        <v>544</v>
      </c>
      <c r="F424" s="47">
        <v>7</v>
      </c>
      <c r="G424" s="47">
        <v>295.11</v>
      </c>
      <c r="H424" s="121">
        <f t="shared" si="18"/>
        <v>29511</v>
      </c>
      <c r="I424" s="121">
        <f t="shared" si="19"/>
        <v>206577</v>
      </c>
      <c r="J424" s="121">
        <f t="shared" si="20"/>
        <v>172147.5</v>
      </c>
    </row>
    <row r="425" spans="4:10">
      <c r="D425" s="47" t="s">
        <v>539</v>
      </c>
      <c r="E425" s="47" t="s">
        <v>545</v>
      </c>
      <c r="F425" s="47">
        <v>9</v>
      </c>
      <c r="G425" s="47">
        <v>504.94</v>
      </c>
      <c r="H425" s="121">
        <f t="shared" si="18"/>
        <v>50494</v>
      </c>
      <c r="I425" s="121">
        <f t="shared" si="19"/>
        <v>454446</v>
      </c>
      <c r="J425" s="121">
        <f t="shared" si="20"/>
        <v>378705</v>
      </c>
    </row>
    <row r="426" spans="4:10">
      <c r="D426" s="47" t="s">
        <v>539</v>
      </c>
      <c r="E426" s="47" t="s">
        <v>546</v>
      </c>
      <c r="F426" s="47">
        <v>3</v>
      </c>
      <c r="G426" s="47">
        <v>115.79</v>
      </c>
      <c r="H426" s="121">
        <f t="shared" si="18"/>
        <v>11579</v>
      </c>
      <c r="I426" s="121">
        <f t="shared" si="19"/>
        <v>34737</v>
      </c>
      <c r="J426" s="121">
        <f t="shared" si="20"/>
        <v>28947.5</v>
      </c>
    </row>
    <row r="427" spans="4:10">
      <c r="D427" s="47" t="s">
        <v>539</v>
      </c>
      <c r="E427" s="47" t="s">
        <v>547</v>
      </c>
      <c r="F427" s="47">
        <v>9</v>
      </c>
      <c r="G427" s="47">
        <v>112.89</v>
      </c>
      <c r="H427" s="121">
        <f t="shared" si="18"/>
        <v>11289</v>
      </c>
      <c r="I427" s="121">
        <f t="shared" si="19"/>
        <v>101601</v>
      </c>
      <c r="J427" s="121">
        <f t="shared" si="20"/>
        <v>84667.5</v>
      </c>
    </row>
    <row r="428" spans="4:10">
      <c r="D428" s="47" t="s">
        <v>539</v>
      </c>
      <c r="E428" s="47" t="s">
        <v>548</v>
      </c>
      <c r="F428" s="47">
        <v>3</v>
      </c>
      <c r="G428" s="47">
        <v>112.27</v>
      </c>
      <c r="H428" s="121">
        <f t="shared" si="18"/>
        <v>11227</v>
      </c>
      <c r="I428" s="121">
        <f t="shared" si="19"/>
        <v>33681</v>
      </c>
      <c r="J428" s="121">
        <f t="shared" si="20"/>
        <v>28067.5</v>
      </c>
    </row>
    <row r="429" spans="4:10">
      <c r="D429" s="47" t="s">
        <v>539</v>
      </c>
      <c r="E429" s="47" t="s">
        <v>549</v>
      </c>
      <c r="F429" s="47">
        <v>11</v>
      </c>
      <c r="G429" s="47">
        <v>113.35</v>
      </c>
      <c r="H429" s="121">
        <f t="shared" si="18"/>
        <v>11335</v>
      </c>
      <c r="I429" s="121">
        <f t="shared" si="19"/>
        <v>124685</v>
      </c>
      <c r="J429" s="121">
        <f t="shared" si="20"/>
        <v>103904.16666666667</v>
      </c>
    </row>
    <row r="430" spans="4:10">
      <c r="D430" s="47" t="s">
        <v>539</v>
      </c>
      <c r="E430" s="47" t="s">
        <v>550</v>
      </c>
      <c r="F430" s="47">
        <v>7</v>
      </c>
      <c r="G430" s="47">
        <v>102.58</v>
      </c>
      <c r="H430" s="121">
        <f t="shared" si="18"/>
        <v>10258</v>
      </c>
      <c r="I430" s="121">
        <f t="shared" si="19"/>
        <v>71806</v>
      </c>
      <c r="J430" s="121">
        <f t="shared" si="20"/>
        <v>59838.333333333336</v>
      </c>
    </row>
    <row r="431" spans="4:10">
      <c r="D431" s="47" t="s">
        <v>539</v>
      </c>
      <c r="E431" s="47" t="s">
        <v>551</v>
      </c>
      <c r="F431" s="47">
        <v>11</v>
      </c>
      <c r="G431" s="47">
        <v>102.33</v>
      </c>
      <c r="H431" s="121">
        <f t="shared" si="18"/>
        <v>10233</v>
      </c>
      <c r="I431" s="121">
        <f t="shared" si="19"/>
        <v>112563</v>
      </c>
      <c r="J431" s="121">
        <f t="shared" si="20"/>
        <v>93802.5</v>
      </c>
    </row>
    <row r="432" spans="4:10">
      <c r="D432" s="47" t="s">
        <v>539</v>
      </c>
      <c r="E432" s="47" t="s">
        <v>552</v>
      </c>
      <c r="F432" s="47">
        <v>8</v>
      </c>
      <c r="G432" s="47">
        <v>221.83</v>
      </c>
      <c r="H432" s="121">
        <f t="shared" si="18"/>
        <v>22183</v>
      </c>
      <c r="I432" s="121">
        <f t="shared" si="19"/>
        <v>177464</v>
      </c>
      <c r="J432" s="121">
        <f t="shared" si="20"/>
        <v>147886.66666666666</v>
      </c>
    </row>
    <row r="433" spans="4:10">
      <c r="D433" s="47" t="s">
        <v>539</v>
      </c>
      <c r="E433" s="47" t="s">
        <v>553</v>
      </c>
      <c r="F433" s="47">
        <v>2</v>
      </c>
      <c r="G433" s="47">
        <v>241.88</v>
      </c>
      <c r="H433" s="121">
        <f t="shared" si="18"/>
        <v>24188</v>
      </c>
      <c r="I433" s="121">
        <f t="shared" si="19"/>
        <v>48376</v>
      </c>
      <c r="J433" s="121">
        <f t="shared" si="20"/>
        <v>40313.333333333336</v>
      </c>
    </row>
    <row r="434" spans="4:10">
      <c r="D434" s="47" t="s">
        <v>539</v>
      </c>
      <c r="E434" s="47" t="s">
        <v>554</v>
      </c>
      <c r="F434" s="47">
        <v>2</v>
      </c>
      <c r="G434" s="47">
        <v>235.98</v>
      </c>
      <c r="H434" s="121">
        <f t="shared" si="18"/>
        <v>23598</v>
      </c>
      <c r="I434" s="121">
        <f t="shared" si="19"/>
        <v>47196</v>
      </c>
      <c r="J434" s="121">
        <f t="shared" si="20"/>
        <v>39330</v>
      </c>
    </row>
    <row r="435" spans="4:10">
      <c r="D435" s="47" t="s">
        <v>539</v>
      </c>
      <c r="E435" s="47" t="s">
        <v>555</v>
      </c>
      <c r="F435" s="47">
        <v>10</v>
      </c>
      <c r="G435" s="47">
        <v>288.33</v>
      </c>
      <c r="H435" s="121">
        <f t="shared" si="18"/>
        <v>28833</v>
      </c>
      <c r="I435" s="121">
        <f t="shared" si="19"/>
        <v>288330</v>
      </c>
      <c r="J435" s="121">
        <f t="shared" si="20"/>
        <v>240275</v>
      </c>
    </row>
    <row r="436" spans="4:10">
      <c r="D436" s="47" t="s">
        <v>539</v>
      </c>
      <c r="E436" s="47" t="s">
        <v>556</v>
      </c>
      <c r="F436" s="47">
        <v>4</v>
      </c>
      <c r="G436" s="47">
        <v>174.05</v>
      </c>
      <c r="H436" s="121">
        <f t="shared" si="18"/>
        <v>17405</v>
      </c>
      <c r="I436" s="121">
        <f t="shared" si="19"/>
        <v>69620</v>
      </c>
      <c r="J436" s="121">
        <f t="shared" si="20"/>
        <v>58016.666666666664</v>
      </c>
    </row>
    <row r="437" spans="4:10">
      <c r="D437" s="47" t="s">
        <v>539</v>
      </c>
      <c r="E437" s="47" t="s">
        <v>557</v>
      </c>
      <c r="F437" s="47">
        <v>6</v>
      </c>
      <c r="G437" s="47">
        <v>275.83999999999997</v>
      </c>
      <c r="H437" s="121">
        <f t="shared" si="18"/>
        <v>27583.999999999996</v>
      </c>
      <c r="I437" s="121">
        <f t="shared" si="19"/>
        <v>165503.99999999997</v>
      </c>
      <c r="J437" s="121">
        <f t="shared" si="20"/>
        <v>137919.99999999997</v>
      </c>
    </row>
    <row r="438" spans="4:10">
      <c r="D438" s="47" t="s">
        <v>539</v>
      </c>
      <c r="E438" s="47" t="s">
        <v>558</v>
      </c>
      <c r="F438" s="47">
        <v>8</v>
      </c>
      <c r="G438" s="47">
        <v>183.9</v>
      </c>
      <c r="H438" s="121">
        <f t="shared" si="18"/>
        <v>18390</v>
      </c>
      <c r="I438" s="121">
        <f t="shared" si="19"/>
        <v>147120</v>
      </c>
      <c r="J438" s="121">
        <f t="shared" si="20"/>
        <v>122600</v>
      </c>
    </row>
    <row r="439" spans="4:10">
      <c r="D439" s="47" t="s">
        <v>539</v>
      </c>
      <c r="E439" s="47" t="s">
        <v>559</v>
      </c>
      <c r="F439" s="47">
        <v>10</v>
      </c>
      <c r="G439" s="47">
        <v>271.58</v>
      </c>
      <c r="H439" s="121">
        <f t="shared" si="18"/>
        <v>27158</v>
      </c>
      <c r="I439" s="121">
        <f t="shared" si="19"/>
        <v>271580</v>
      </c>
      <c r="J439" s="121">
        <f t="shared" si="20"/>
        <v>226316.66666666666</v>
      </c>
    </row>
    <row r="440" spans="4:10">
      <c r="D440" s="47" t="s">
        <v>539</v>
      </c>
      <c r="E440" s="47" t="s">
        <v>560</v>
      </c>
      <c r="F440" s="47">
        <v>2</v>
      </c>
      <c r="G440" s="47">
        <v>473.23</v>
      </c>
      <c r="H440" s="121">
        <f t="shared" si="18"/>
        <v>47323</v>
      </c>
      <c r="I440" s="121">
        <f t="shared" si="19"/>
        <v>94646</v>
      </c>
      <c r="J440" s="121">
        <f t="shared" si="20"/>
        <v>78871.666666666672</v>
      </c>
    </row>
    <row r="441" spans="4:10">
      <c r="D441" s="47" t="s">
        <v>539</v>
      </c>
      <c r="E441" s="47" t="s">
        <v>561</v>
      </c>
      <c r="F441" s="47">
        <v>11</v>
      </c>
      <c r="G441" s="47">
        <v>473.23</v>
      </c>
      <c r="H441" s="121">
        <f t="shared" si="18"/>
        <v>47323</v>
      </c>
      <c r="I441" s="121">
        <f t="shared" si="19"/>
        <v>520553</v>
      </c>
      <c r="J441" s="121">
        <f t="shared" si="20"/>
        <v>433794.16666666669</v>
      </c>
    </row>
    <row r="442" spans="4:10">
      <c r="D442" s="47" t="s">
        <v>562</v>
      </c>
      <c r="E442" s="47" t="s">
        <v>563</v>
      </c>
      <c r="F442" s="47">
        <v>9</v>
      </c>
      <c r="G442" s="47">
        <v>161.76</v>
      </c>
      <c r="H442" s="121">
        <f t="shared" si="18"/>
        <v>16176</v>
      </c>
      <c r="I442" s="121">
        <f t="shared" si="19"/>
        <v>145584</v>
      </c>
      <c r="J442" s="121">
        <f t="shared" si="20"/>
        <v>121320</v>
      </c>
    </row>
    <row r="443" spans="4:10">
      <c r="D443" s="47" t="s">
        <v>564</v>
      </c>
      <c r="E443" s="47" t="s">
        <v>565</v>
      </c>
      <c r="F443" s="47">
        <v>2</v>
      </c>
      <c r="G443" s="47">
        <v>216.82</v>
      </c>
      <c r="H443" s="121">
        <f t="shared" si="18"/>
        <v>21682</v>
      </c>
      <c r="I443" s="121">
        <f t="shared" si="19"/>
        <v>43364</v>
      </c>
      <c r="J443" s="121">
        <f t="shared" si="20"/>
        <v>36136.666666666664</v>
      </c>
    </row>
    <row r="444" spans="4:10">
      <c r="D444" s="47" t="s">
        <v>566</v>
      </c>
      <c r="E444" s="47" t="s">
        <v>567</v>
      </c>
      <c r="F444" s="47">
        <v>10</v>
      </c>
      <c r="G444" s="47">
        <v>168.57</v>
      </c>
      <c r="H444" s="121">
        <f t="shared" si="18"/>
        <v>16857</v>
      </c>
      <c r="I444" s="121">
        <f t="shared" si="19"/>
        <v>168570</v>
      </c>
      <c r="J444" s="121">
        <f t="shared" si="20"/>
        <v>140475</v>
      </c>
    </row>
    <row r="445" spans="4:10">
      <c r="D445" s="47" t="s">
        <v>566</v>
      </c>
      <c r="E445" s="47" t="s">
        <v>568</v>
      </c>
      <c r="F445" s="47">
        <v>6</v>
      </c>
      <c r="G445" s="47">
        <v>163.16999999999999</v>
      </c>
      <c r="H445" s="121">
        <f t="shared" si="18"/>
        <v>16316.999999999998</v>
      </c>
      <c r="I445" s="121">
        <f t="shared" si="19"/>
        <v>97901.999999999985</v>
      </c>
      <c r="J445" s="121">
        <f t="shared" si="20"/>
        <v>81584.999999999985</v>
      </c>
    </row>
    <row r="446" spans="4:10">
      <c r="D446" s="47" t="s">
        <v>83</v>
      </c>
      <c r="E446" s="47" t="s">
        <v>569</v>
      </c>
      <c r="F446" s="47">
        <v>2</v>
      </c>
      <c r="G446" s="47">
        <v>206.69</v>
      </c>
      <c r="H446" s="121">
        <f t="shared" si="18"/>
        <v>20669</v>
      </c>
      <c r="I446" s="121">
        <f t="shared" si="19"/>
        <v>41338</v>
      </c>
      <c r="J446" s="121">
        <f t="shared" si="20"/>
        <v>34448.333333333336</v>
      </c>
    </row>
    <row r="447" spans="4:10">
      <c r="D447" s="47" t="s">
        <v>83</v>
      </c>
      <c r="E447" s="47" t="s">
        <v>570</v>
      </c>
      <c r="F447" s="47">
        <v>9</v>
      </c>
      <c r="G447" s="47">
        <v>174.05</v>
      </c>
      <c r="H447" s="121">
        <f t="shared" si="18"/>
        <v>17405</v>
      </c>
      <c r="I447" s="121">
        <f t="shared" si="19"/>
        <v>156645</v>
      </c>
      <c r="J447" s="121">
        <f t="shared" si="20"/>
        <v>130537.5</v>
      </c>
    </row>
    <row r="448" spans="4:10">
      <c r="D448" s="47" t="s">
        <v>571</v>
      </c>
      <c r="E448" s="47" t="s">
        <v>572</v>
      </c>
      <c r="F448" s="47">
        <v>9</v>
      </c>
      <c r="G448" s="47">
        <v>206.69</v>
      </c>
      <c r="H448" s="121">
        <f t="shared" si="18"/>
        <v>20669</v>
      </c>
      <c r="I448" s="121">
        <f t="shared" si="19"/>
        <v>186021</v>
      </c>
      <c r="J448" s="121">
        <f t="shared" si="20"/>
        <v>155017.5</v>
      </c>
    </row>
    <row r="449" spans="4:10">
      <c r="D449" s="47" t="s">
        <v>571</v>
      </c>
      <c r="E449" s="47" t="s">
        <v>573</v>
      </c>
      <c r="F449" s="47">
        <v>6</v>
      </c>
      <c r="G449" s="47">
        <v>163.16999999999999</v>
      </c>
      <c r="H449" s="121">
        <f t="shared" si="18"/>
        <v>16316.999999999998</v>
      </c>
      <c r="I449" s="121">
        <f t="shared" si="19"/>
        <v>97901.999999999985</v>
      </c>
      <c r="J449" s="121">
        <f t="shared" si="20"/>
        <v>81584.999999999985</v>
      </c>
    </row>
    <row r="450" spans="4:10">
      <c r="D450" s="47" t="s">
        <v>574</v>
      </c>
      <c r="E450" s="47" t="s">
        <v>575</v>
      </c>
      <c r="F450" s="47">
        <v>4</v>
      </c>
      <c r="G450" s="47">
        <v>188.8</v>
      </c>
      <c r="H450" s="121">
        <f t="shared" si="18"/>
        <v>18880</v>
      </c>
      <c r="I450" s="121">
        <f t="shared" si="19"/>
        <v>75520</v>
      </c>
      <c r="J450" s="121">
        <f t="shared" si="20"/>
        <v>62933.333333333336</v>
      </c>
    </row>
    <row r="451" spans="4:10">
      <c r="D451" s="47" t="s">
        <v>574</v>
      </c>
      <c r="E451" s="47" t="s">
        <v>576</v>
      </c>
      <c r="F451" s="47">
        <v>2</v>
      </c>
      <c r="G451" s="47">
        <v>205.38</v>
      </c>
      <c r="H451" s="121">
        <f t="shared" si="18"/>
        <v>20538</v>
      </c>
      <c r="I451" s="121">
        <f t="shared" si="19"/>
        <v>41076</v>
      </c>
      <c r="J451" s="121">
        <f t="shared" si="20"/>
        <v>34230</v>
      </c>
    </row>
    <row r="452" spans="4:10">
      <c r="D452" s="47" t="s">
        <v>577</v>
      </c>
      <c r="E452" s="47" t="s">
        <v>578</v>
      </c>
      <c r="F452" s="47">
        <v>11</v>
      </c>
      <c r="G452" s="47">
        <v>177.56</v>
      </c>
      <c r="H452" s="121">
        <f t="shared" si="18"/>
        <v>17756</v>
      </c>
      <c r="I452" s="121">
        <f t="shared" si="19"/>
        <v>195316</v>
      </c>
      <c r="J452" s="121">
        <f t="shared" si="20"/>
        <v>162763.33333333334</v>
      </c>
    </row>
    <row r="453" spans="4:10">
      <c r="D453" s="47" t="s">
        <v>577</v>
      </c>
      <c r="E453" s="47" t="s">
        <v>579</v>
      </c>
      <c r="F453" s="47">
        <v>2</v>
      </c>
      <c r="G453" s="47">
        <v>95.09</v>
      </c>
      <c r="H453" s="121">
        <f t="shared" si="18"/>
        <v>9509</v>
      </c>
      <c r="I453" s="121">
        <f t="shared" si="19"/>
        <v>19018</v>
      </c>
      <c r="J453" s="121">
        <f t="shared" si="20"/>
        <v>15848.333333333334</v>
      </c>
    </row>
    <row r="454" spans="4:10">
      <c r="D454" s="47" t="s">
        <v>577</v>
      </c>
      <c r="E454" s="47" t="s">
        <v>580</v>
      </c>
      <c r="F454" s="47">
        <v>6</v>
      </c>
      <c r="G454" s="47">
        <v>290.33999999999997</v>
      </c>
      <c r="H454" s="121">
        <f t="shared" si="18"/>
        <v>29033.999999999996</v>
      </c>
      <c r="I454" s="121">
        <f t="shared" si="19"/>
        <v>174203.99999999997</v>
      </c>
      <c r="J454" s="121">
        <f t="shared" si="20"/>
        <v>145169.99999999997</v>
      </c>
    </row>
    <row r="455" spans="4:10">
      <c r="D455" s="47" t="s">
        <v>91</v>
      </c>
      <c r="E455" s="47" t="s">
        <v>581</v>
      </c>
      <c r="F455" s="47">
        <v>11</v>
      </c>
      <c r="G455" s="47">
        <v>23.7</v>
      </c>
      <c r="H455" s="121">
        <f t="shared" si="18"/>
        <v>2370</v>
      </c>
      <c r="I455" s="121">
        <f t="shared" si="19"/>
        <v>26070</v>
      </c>
      <c r="J455" s="121">
        <f t="shared" si="20"/>
        <v>21725</v>
      </c>
    </row>
    <row r="456" spans="4:10">
      <c r="D456" s="47" t="s">
        <v>118</v>
      </c>
      <c r="E456" s="47" t="s">
        <v>582</v>
      </c>
      <c r="F456" s="47">
        <v>9</v>
      </c>
      <c r="G456" s="47">
        <v>20.309999999999999</v>
      </c>
      <c r="H456" s="121">
        <f t="shared" si="18"/>
        <v>2030.9999999999998</v>
      </c>
      <c r="I456" s="121">
        <f t="shared" si="19"/>
        <v>18278.999999999996</v>
      </c>
      <c r="J456" s="121">
        <f t="shared" si="20"/>
        <v>15232.499999999996</v>
      </c>
    </row>
    <row r="457" spans="4:10">
      <c r="D457" s="47" t="s">
        <v>189</v>
      </c>
      <c r="E457" s="47" t="s">
        <v>583</v>
      </c>
      <c r="F457" s="47">
        <v>4</v>
      </c>
      <c r="G457" s="47">
        <v>24.4</v>
      </c>
      <c r="H457" s="121">
        <f t="shared" si="18"/>
        <v>2440</v>
      </c>
      <c r="I457" s="121">
        <f t="shared" si="19"/>
        <v>9760</v>
      </c>
      <c r="J457" s="121">
        <f t="shared" si="20"/>
        <v>8133.333333333333</v>
      </c>
    </row>
    <row r="458" spans="4:10">
      <c r="D458" s="47" t="s">
        <v>584</v>
      </c>
      <c r="E458" s="47" t="s">
        <v>585</v>
      </c>
      <c r="F458" s="47">
        <v>7</v>
      </c>
      <c r="G458" s="47">
        <v>118.3</v>
      </c>
      <c r="H458" s="121">
        <f t="shared" ref="H458:H521" si="21">G458*$B$2</f>
        <v>11830</v>
      </c>
      <c r="I458" s="121">
        <f t="shared" si="19"/>
        <v>82810</v>
      </c>
      <c r="J458" s="121">
        <f t="shared" si="20"/>
        <v>69008.333333333328</v>
      </c>
    </row>
    <row r="459" spans="4:10">
      <c r="D459" s="47" t="s">
        <v>586</v>
      </c>
      <c r="E459" s="47" t="s">
        <v>587</v>
      </c>
      <c r="F459" s="47">
        <v>6</v>
      </c>
      <c r="G459" s="47">
        <v>64.83</v>
      </c>
      <c r="H459" s="121">
        <f t="shared" si="21"/>
        <v>6483</v>
      </c>
      <c r="I459" s="121">
        <f t="shared" ref="I459:I522" si="22">F459*H459</f>
        <v>38898</v>
      </c>
      <c r="J459" s="121">
        <f t="shared" ref="J459:J522" si="23">I459-I459*20/120</f>
        <v>32415</v>
      </c>
    </row>
    <row r="460" spans="4:10">
      <c r="D460" s="47" t="s">
        <v>234</v>
      </c>
      <c r="E460" s="47" t="s">
        <v>588</v>
      </c>
      <c r="F460" s="47">
        <v>7</v>
      </c>
      <c r="G460" s="47">
        <v>15.41</v>
      </c>
      <c r="H460" s="121">
        <f t="shared" si="21"/>
        <v>1541</v>
      </c>
      <c r="I460" s="121">
        <f t="shared" si="22"/>
        <v>10787</v>
      </c>
      <c r="J460" s="121">
        <f t="shared" si="23"/>
        <v>8989.1666666666661</v>
      </c>
    </row>
    <row r="461" spans="4:10">
      <c r="D461" s="47" t="s">
        <v>589</v>
      </c>
      <c r="E461" s="47" t="s">
        <v>590</v>
      </c>
      <c r="F461" s="47">
        <v>2</v>
      </c>
      <c r="G461" s="47">
        <v>13.1</v>
      </c>
      <c r="H461" s="121">
        <f t="shared" si="21"/>
        <v>1310</v>
      </c>
      <c r="I461" s="121">
        <f t="shared" si="22"/>
        <v>2620</v>
      </c>
      <c r="J461" s="121">
        <f t="shared" si="23"/>
        <v>2183.3333333333335</v>
      </c>
    </row>
    <row r="462" spans="4:10">
      <c r="D462" s="47" t="s">
        <v>91</v>
      </c>
      <c r="E462" s="47" t="s">
        <v>591</v>
      </c>
      <c r="F462" s="47">
        <v>10</v>
      </c>
      <c r="G462" s="47">
        <v>11.19</v>
      </c>
      <c r="H462" s="121">
        <f t="shared" si="21"/>
        <v>1119</v>
      </c>
      <c r="I462" s="121">
        <f t="shared" si="22"/>
        <v>11190</v>
      </c>
      <c r="J462" s="121">
        <f t="shared" si="23"/>
        <v>9325</v>
      </c>
    </row>
    <row r="463" spans="4:10">
      <c r="D463" s="47" t="s">
        <v>91</v>
      </c>
      <c r="E463" s="47" t="s">
        <v>592</v>
      </c>
      <c r="F463" s="47">
        <v>5</v>
      </c>
      <c r="G463" s="47">
        <v>16.48</v>
      </c>
      <c r="H463" s="121">
        <f t="shared" si="21"/>
        <v>1648</v>
      </c>
      <c r="I463" s="121">
        <f t="shared" si="22"/>
        <v>8240</v>
      </c>
      <c r="J463" s="121">
        <f t="shared" si="23"/>
        <v>6866.666666666667</v>
      </c>
    </row>
    <row r="464" spans="4:10">
      <c r="D464" s="47" t="s">
        <v>91</v>
      </c>
      <c r="E464" s="47" t="s">
        <v>593</v>
      </c>
      <c r="F464" s="47">
        <v>11</v>
      </c>
      <c r="G464" s="47">
        <v>12.39</v>
      </c>
      <c r="H464" s="121">
        <f t="shared" si="21"/>
        <v>1239</v>
      </c>
      <c r="I464" s="121">
        <f t="shared" si="22"/>
        <v>13629</v>
      </c>
      <c r="J464" s="121">
        <f t="shared" si="23"/>
        <v>11357.5</v>
      </c>
    </row>
    <row r="465" spans="4:10">
      <c r="D465" s="47" t="s">
        <v>91</v>
      </c>
      <c r="E465" s="47" t="s">
        <v>594</v>
      </c>
      <c r="F465" s="47">
        <v>5</v>
      </c>
      <c r="G465" s="47">
        <v>35.659999999999997</v>
      </c>
      <c r="H465" s="121">
        <f t="shared" si="21"/>
        <v>3565.9999999999995</v>
      </c>
      <c r="I465" s="121">
        <f t="shared" si="22"/>
        <v>17829.999999999996</v>
      </c>
      <c r="J465" s="121">
        <f t="shared" si="23"/>
        <v>14858.33333333333</v>
      </c>
    </row>
    <row r="466" spans="4:10">
      <c r="D466" s="47" t="s">
        <v>508</v>
      </c>
      <c r="E466" s="47" t="s">
        <v>595</v>
      </c>
      <c r="F466" s="47">
        <v>4</v>
      </c>
      <c r="G466" s="47">
        <v>18.32</v>
      </c>
      <c r="H466" s="121">
        <f t="shared" si="21"/>
        <v>1832</v>
      </c>
      <c r="I466" s="121">
        <f t="shared" si="22"/>
        <v>7328</v>
      </c>
      <c r="J466" s="121">
        <f t="shared" si="23"/>
        <v>6106.666666666667</v>
      </c>
    </row>
    <row r="467" spans="4:10">
      <c r="D467" s="47" t="s">
        <v>91</v>
      </c>
      <c r="E467" s="47" t="s">
        <v>596</v>
      </c>
      <c r="F467" s="47">
        <v>4</v>
      </c>
      <c r="G467" s="47">
        <v>10.67</v>
      </c>
      <c r="H467" s="121">
        <f t="shared" si="21"/>
        <v>1067</v>
      </c>
      <c r="I467" s="121">
        <f t="shared" si="22"/>
        <v>4268</v>
      </c>
      <c r="J467" s="121">
        <f t="shared" si="23"/>
        <v>3556.6666666666665</v>
      </c>
    </row>
    <row r="468" spans="4:10">
      <c r="D468" s="47" t="s">
        <v>91</v>
      </c>
      <c r="E468" s="47" t="s">
        <v>597</v>
      </c>
      <c r="F468" s="47">
        <v>10</v>
      </c>
      <c r="G468" s="47">
        <v>6.79</v>
      </c>
      <c r="H468" s="121">
        <f t="shared" si="21"/>
        <v>679</v>
      </c>
      <c r="I468" s="121">
        <f t="shared" si="22"/>
        <v>6790</v>
      </c>
      <c r="J468" s="121">
        <f t="shared" si="23"/>
        <v>5658.333333333333</v>
      </c>
    </row>
    <row r="469" spans="4:10">
      <c r="D469" s="47" t="s">
        <v>91</v>
      </c>
      <c r="E469" s="47" t="s">
        <v>598</v>
      </c>
      <c r="F469" s="47">
        <v>9</v>
      </c>
      <c r="G469" s="47">
        <v>13.25</v>
      </c>
      <c r="H469" s="121">
        <f t="shared" si="21"/>
        <v>1325</v>
      </c>
      <c r="I469" s="121">
        <f t="shared" si="22"/>
        <v>11925</v>
      </c>
      <c r="J469" s="121">
        <f t="shared" si="23"/>
        <v>9937.5</v>
      </c>
    </row>
    <row r="470" spans="4:10">
      <c r="D470" s="47" t="s">
        <v>586</v>
      </c>
      <c r="E470" s="47" t="s">
        <v>599</v>
      </c>
      <c r="F470" s="47">
        <v>11</v>
      </c>
      <c r="G470" s="47">
        <v>29.24</v>
      </c>
      <c r="H470" s="121">
        <f t="shared" si="21"/>
        <v>2924</v>
      </c>
      <c r="I470" s="121">
        <f t="shared" si="22"/>
        <v>32164</v>
      </c>
      <c r="J470" s="121">
        <f t="shared" si="23"/>
        <v>26803.333333333332</v>
      </c>
    </row>
    <row r="471" spans="4:10">
      <c r="D471" s="47" t="s">
        <v>600</v>
      </c>
      <c r="E471" s="47" t="s">
        <v>601</v>
      </c>
      <c r="F471" s="47">
        <v>11</v>
      </c>
      <c r="G471" s="47">
        <v>29.04</v>
      </c>
      <c r="H471" s="121">
        <f t="shared" si="21"/>
        <v>2904</v>
      </c>
      <c r="I471" s="121">
        <f t="shared" si="22"/>
        <v>31944</v>
      </c>
      <c r="J471" s="121">
        <f t="shared" si="23"/>
        <v>26620</v>
      </c>
    </row>
    <row r="472" spans="4:10">
      <c r="D472" s="47" t="s">
        <v>586</v>
      </c>
      <c r="E472" s="47" t="s">
        <v>602</v>
      </c>
      <c r="F472" s="47">
        <v>7</v>
      </c>
      <c r="G472" s="47">
        <v>30.46</v>
      </c>
      <c r="H472" s="121">
        <f t="shared" si="21"/>
        <v>3046</v>
      </c>
      <c r="I472" s="121">
        <f t="shared" si="22"/>
        <v>21322</v>
      </c>
      <c r="J472" s="121">
        <f t="shared" si="23"/>
        <v>17768.333333333332</v>
      </c>
    </row>
    <row r="473" spans="4:10">
      <c r="D473" s="47" t="s">
        <v>189</v>
      </c>
      <c r="E473" s="47" t="s">
        <v>603</v>
      </c>
      <c r="F473" s="47">
        <v>9</v>
      </c>
      <c r="G473" s="47">
        <v>0.1</v>
      </c>
      <c r="H473" s="121">
        <f t="shared" si="21"/>
        <v>10</v>
      </c>
      <c r="I473" s="121">
        <f t="shared" si="22"/>
        <v>90</v>
      </c>
      <c r="J473" s="121">
        <f t="shared" si="23"/>
        <v>75</v>
      </c>
    </row>
    <row r="474" spans="4:10">
      <c r="D474" s="47" t="s">
        <v>189</v>
      </c>
      <c r="E474" s="47" t="s">
        <v>604</v>
      </c>
      <c r="F474" s="47">
        <v>5</v>
      </c>
      <c r="G474" s="47">
        <v>0.1</v>
      </c>
      <c r="H474" s="121">
        <f t="shared" si="21"/>
        <v>10</v>
      </c>
      <c r="I474" s="121">
        <f t="shared" si="22"/>
        <v>50</v>
      </c>
      <c r="J474" s="121">
        <f t="shared" si="23"/>
        <v>41.666666666666664</v>
      </c>
    </row>
    <row r="475" spans="4:10">
      <c r="D475" s="47" t="s">
        <v>189</v>
      </c>
      <c r="E475" s="47" t="s">
        <v>605</v>
      </c>
      <c r="F475" s="47">
        <v>9</v>
      </c>
      <c r="G475" s="47">
        <v>0.1</v>
      </c>
      <c r="H475" s="121">
        <f t="shared" si="21"/>
        <v>10</v>
      </c>
      <c r="I475" s="121">
        <f t="shared" si="22"/>
        <v>90</v>
      </c>
      <c r="J475" s="121">
        <f t="shared" si="23"/>
        <v>75</v>
      </c>
    </row>
    <row r="476" spans="4:10">
      <c r="D476" s="47" t="s">
        <v>189</v>
      </c>
      <c r="E476" s="47" t="s">
        <v>606</v>
      </c>
      <c r="F476" s="47">
        <v>3</v>
      </c>
      <c r="G476" s="47">
        <v>0.1</v>
      </c>
      <c r="H476" s="121">
        <f t="shared" si="21"/>
        <v>10</v>
      </c>
      <c r="I476" s="121">
        <f t="shared" si="22"/>
        <v>30</v>
      </c>
      <c r="J476" s="121">
        <f t="shared" si="23"/>
        <v>25</v>
      </c>
    </row>
    <row r="477" spans="4:10">
      <c r="D477" s="47" t="s">
        <v>189</v>
      </c>
      <c r="E477" s="47" t="s">
        <v>607</v>
      </c>
      <c r="F477" s="47">
        <v>8</v>
      </c>
      <c r="G477" s="47">
        <v>0.1</v>
      </c>
      <c r="H477" s="121">
        <f t="shared" si="21"/>
        <v>10</v>
      </c>
      <c r="I477" s="121">
        <f t="shared" si="22"/>
        <v>80</v>
      </c>
      <c r="J477" s="121">
        <f t="shared" si="23"/>
        <v>66.666666666666671</v>
      </c>
    </row>
    <row r="478" spans="4:10">
      <c r="D478" s="47" t="s">
        <v>189</v>
      </c>
      <c r="E478" s="47" t="s">
        <v>608</v>
      </c>
      <c r="F478" s="47">
        <v>8</v>
      </c>
      <c r="G478" s="47">
        <v>0.1</v>
      </c>
      <c r="H478" s="121">
        <f t="shared" si="21"/>
        <v>10</v>
      </c>
      <c r="I478" s="121">
        <f t="shared" si="22"/>
        <v>80</v>
      </c>
      <c r="J478" s="121">
        <f t="shared" si="23"/>
        <v>66.666666666666671</v>
      </c>
    </row>
    <row r="479" spans="4:10">
      <c r="D479" s="47" t="s">
        <v>149</v>
      </c>
      <c r="E479" s="47" t="s">
        <v>609</v>
      </c>
      <c r="F479" s="47">
        <v>3</v>
      </c>
      <c r="G479" s="47">
        <v>22.52</v>
      </c>
      <c r="H479" s="121">
        <f t="shared" si="21"/>
        <v>2252</v>
      </c>
      <c r="I479" s="121">
        <f t="shared" si="22"/>
        <v>6756</v>
      </c>
      <c r="J479" s="121">
        <f t="shared" si="23"/>
        <v>5630</v>
      </c>
    </row>
    <row r="480" spans="4:10">
      <c r="D480" s="47" t="s">
        <v>149</v>
      </c>
      <c r="E480" s="47" t="s">
        <v>610</v>
      </c>
      <c r="F480" s="47">
        <v>10</v>
      </c>
      <c r="G480" s="47">
        <v>11.74</v>
      </c>
      <c r="H480" s="121">
        <f t="shared" si="21"/>
        <v>1174</v>
      </c>
      <c r="I480" s="121">
        <f t="shared" si="22"/>
        <v>11740</v>
      </c>
      <c r="J480" s="121">
        <f t="shared" si="23"/>
        <v>9783.3333333333339</v>
      </c>
    </row>
    <row r="481" spans="4:10">
      <c r="D481" s="47" t="s">
        <v>189</v>
      </c>
      <c r="E481" s="47" t="s">
        <v>611</v>
      </c>
      <c r="F481" s="47">
        <v>3</v>
      </c>
      <c r="G481" s="47">
        <v>0.1</v>
      </c>
      <c r="H481" s="121">
        <f t="shared" si="21"/>
        <v>10</v>
      </c>
      <c r="I481" s="121">
        <f t="shared" si="22"/>
        <v>30</v>
      </c>
      <c r="J481" s="121">
        <f t="shared" si="23"/>
        <v>25</v>
      </c>
    </row>
    <row r="482" spans="4:10">
      <c r="D482" s="47" t="s">
        <v>91</v>
      </c>
      <c r="E482" s="47" t="s">
        <v>612</v>
      </c>
      <c r="F482" s="47">
        <v>7</v>
      </c>
      <c r="G482" s="47">
        <v>25.21</v>
      </c>
      <c r="H482" s="121">
        <f t="shared" si="21"/>
        <v>2521</v>
      </c>
      <c r="I482" s="121">
        <f t="shared" si="22"/>
        <v>17647</v>
      </c>
      <c r="J482" s="121">
        <f t="shared" si="23"/>
        <v>14705.833333333334</v>
      </c>
    </row>
    <row r="483" spans="4:10">
      <c r="D483" s="47" t="s">
        <v>189</v>
      </c>
      <c r="E483" s="47" t="s">
        <v>613</v>
      </c>
      <c r="F483" s="47">
        <v>7</v>
      </c>
      <c r="G483" s="47">
        <v>78.760000000000005</v>
      </c>
      <c r="H483" s="121">
        <f t="shared" si="21"/>
        <v>7876.0000000000009</v>
      </c>
      <c r="I483" s="121">
        <f t="shared" si="22"/>
        <v>55132.000000000007</v>
      </c>
      <c r="J483" s="121">
        <f t="shared" si="23"/>
        <v>45943.333333333343</v>
      </c>
    </row>
    <row r="484" spans="4:10">
      <c r="D484" s="47" t="s">
        <v>91</v>
      </c>
      <c r="E484" s="47" t="s">
        <v>614</v>
      </c>
      <c r="F484" s="47">
        <v>11</v>
      </c>
      <c r="G484" s="47">
        <v>18.64</v>
      </c>
      <c r="H484" s="121">
        <f t="shared" si="21"/>
        <v>1864</v>
      </c>
      <c r="I484" s="121">
        <f t="shared" si="22"/>
        <v>20504</v>
      </c>
      <c r="J484" s="121">
        <f t="shared" si="23"/>
        <v>17086.666666666668</v>
      </c>
    </row>
    <row r="485" spans="4:10">
      <c r="D485" s="47" t="s">
        <v>91</v>
      </c>
      <c r="E485" s="47" t="s">
        <v>615</v>
      </c>
      <c r="F485" s="47">
        <v>4</v>
      </c>
      <c r="G485" s="47">
        <v>4.07</v>
      </c>
      <c r="H485" s="121">
        <f t="shared" si="21"/>
        <v>407</v>
      </c>
      <c r="I485" s="121">
        <f t="shared" si="22"/>
        <v>1628</v>
      </c>
      <c r="J485" s="121">
        <f t="shared" si="23"/>
        <v>1356.6666666666667</v>
      </c>
    </row>
    <row r="486" spans="4:10">
      <c r="D486" s="47" t="s">
        <v>584</v>
      </c>
      <c r="E486" s="47" t="s">
        <v>616</v>
      </c>
      <c r="F486" s="47">
        <v>6</v>
      </c>
      <c r="G486" s="47">
        <v>19.39</v>
      </c>
      <c r="H486" s="121">
        <f t="shared" si="21"/>
        <v>1939</v>
      </c>
      <c r="I486" s="121">
        <f t="shared" si="22"/>
        <v>11634</v>
      </c>
      <c r="J486" s="121">
        <f t="shared" si="23"/>
        <v>9695</v>
      </c>
    </row>
    <row r="487" spans="4:10">
      <c r="D487" s="47" t="s">
        <v>600</v>
      </c>
      <c r="E487" s="47" t="s">
        <v>617</v>
      </c>
      <c r="F487" s="47">
        <v>6</v>
      </c>
      <c r="G487" s="47">
        <v>6.09</v>
      </c>
      <c r="H487" s="121">
        <f t="shared" si="21"/>
        <v>609</v>
      </c>
      <c r="I487" s="121">
        <f t="shared" si="22"/>
        <v>3654</v>
      </c>
      <c r="J487" s="121">
        <f t="shared" si="23"/>
        <v>3045</v>
      </c>
    </row>
    <row r="488" spans="4:10">
      <c r="D488" s="47" t="s">
        <v>508</v>
      </c>
      <c r="E488" s="47" t="s">
        <v>618</v>
      </c>
      <c r="F488" s="47">
        <v>10</v>
      </c>
      <c r="G488" s="47">
        <v>4.28</v>
      </c>
      <c r="H488" s="121">
        <f t="shared" si="21"/>
        <v>428</v>
      </c>
      <c r="I488" s="121">
        <f t="shared" si="22"/>
        <v>4280</v>
      </c>
      <c r="J488" s="121">
        <f t="shared" si="23"/>
        <v>3566.6666666666665</v>
      </c>
    </row>
    <row r="489" spans="4:10">
      <c r="D489" s="47" t="s">
        <v>183</v>
      </c>
      <c r="E489" s="47" t="s">
        <v>619</v>
      </c>
      <c r="F489" s="47">
        <v>7</v>
      </c>
      <c r="G489" s="47">
        <v>363.08</v>
      </c>
      <c r="H489" s="121">
        <f t="shared" si="21"/>
        <v>36308</v>
      </c>
      <c r="I489" s="121">
        <f t="shared" si="22"/>
        <v>254156</v>
      </c>
      <c r="J489" s="121">
        <f t="shared" si="23"/>
        <v>211796.66666666666</v>
      </c>
    </row>
    <row r="490" spans="4:10">
      <c r="D490" s="47" t="s">
        <v>183</v>
      </c>
      <c r="E490" s="47" t="s">
        <v>620</v>
      </c>
      <c r="F490" s="47">
        <v>10</v>
      </c>
      <c r="G490" s="47">
        <v>316.38</v>
      </c>
      <c r="H490" s="121">
        <f t="shared" si="21"/>
        <v>31638</v>
      </c>
      <c r="I490" s="121">
        <f t="shared" si="22"/>
        <v>316380</v>
      </c>
      <c r="J490" s="121">
        <f t="shared" si="23"/>
        <v>263650</v>
      </c>
    </row>
    <row r="491" spans="4:10">
      <c r="D491" s="47" t="s">
        <v>183</v>
      </c>
      <c r="E491" s="47" t="s">
        <v>621</v>
      </c>
      <c r="F491" s="47">
        <v>9</v>
      </c>
      <c r="G491" s="47">
        <v>219.78</v>
      </c>
      <c r="H491" s="121">
        <f t="shared" si="21"/>
        <v>21978</v>
      </c>
      <c r="I491" s="121">
        <f t="shared" si="22"/>
        <v>197802</v>
      </c>
      <c r="J491" s="121">
        <f t="shared" si="23"/>
        <v>164835</v>
      </c>
    </row>
    <row r="492" spans="4:10">
      <c r="D492" s="47" t="s">
        <v>183</v>
      </c>
      <c r="E492" s="47" t="s">
        <v>622</v>
      </c>
      <c r="F492" s="47">
        <v>11</v>
      </c>
      <c r="G492" s="47">
        <v>116.95</v>
      </c>
      <c r="H492" s="121">
        <f t="shared" si="21"/>
        <v>11695</v>
      </c>
      <c r="I492" s="121">
        <f t="shared" si="22"/>
        <v>128645</v>
      </c>
      <c r="J492" s="121">
        <f t="shared" si="23"/>
        <v>107204.16666666667</v>
      </c>
    </row>
    <row r="493" spans="4:10">
      <c r="D493" s="47" t="s">
        <v>183</v>
      </c>
      <c r="E493" s="47" t="s">
        <v>623</v>
      </c>
      <c r="F493" s="47">
        <v>3</v>
      </c>
      <c r="G493" s="47">
        <v>72.33</v>
      </c>
      <c r="H493" s="121">
        <f t="shared" si="21"/>
        <v>7233</v>
      </c>
      <c r="I493" s="121">
        <f t="shared" si="22"/>
        <v>21699</v>
      </c>
      <c r="J493" s="121">
        <f t="shared" si="23"/>
        <v>18082.5</v>
      </c>
    </row>
    <row r="494" spans="4:10">
      <c r="D494" s="47" t="s">
        <v>183</v>
      </c>
      <c r="E494" s="47" t="s">
        <v>624</v>
      </c>
      <c r="F494" s="47">
        <v>7</v>
      </c>
      <c r="G494" s="47">
        <v>72.33</v>
      </c>
      <c r="H494" s="121">
        <f t="shared" si="21"/>
        <v>7233</v>
      </c>
      <c r="I494" s="121">
        <f t="shared" si="22"/>
        <v>50631</v>
      </c>
      <c r="J494" s="121">
        <f t="shared" si="23"/>
        <v>42192.5</v>
      </c>
    </row>
    <row r="495" spans="4:10">
      <c r="D495" s="47" t="s">
        <v>183</v>
      </c>
      <c r="E495" s="47" t="s">
        <v>625</v>
      </c>
      <c r="F495" s="47">
        <v>2</v>
      </c>
      <c r="G495" s="47">
        <v>393.52</v>
      </c>
      <c r="H495" s="121">
        <f t="shared" si="21"/>
        <v>39352</v>
      </c>
      <c r="I495" s="121">
        <f t="shared" si="22"/>
        <v>78704</v>
      </c>
      <c r="J495" s="121">
        <f t="shared" si="23"/>
        <v>65586.666666666672</v>
      </c>
    </row>
    <row r="496" spans="4:10">
      <c r="D496" s="47" t="s">
        <v>183</v>
      </c>
      <c r="E496" s="47" t="s">
        <v>626</v>
      </c>
      <c r="F496" s="47">
        <v>7</v>
      </c>
      <c r="G496" s="47">
        <v>135.77000000000001</v>
      </c>
      <c r="H496" s="121">
        <f t="shared" si="21"/>
        <v>13577.000000000002</v>
      </c>
      <c r="I496" s="121">
        <f t="shared" si="22"/>
        <v>95039.000000000015</v>
      </c>
      <c r="J496" s="121">
        <f t="shared" si="23"/>
        <v>79199.166666666686</v>
      </c>
    </row>
    <row r="497" spans="4:10">
      <c r="D497" s="47" t="s">
        <v>183</v>
      </c>
      <c r="E497" s="47" t="s">
        <v>627</v>
      </c>
      <c r="F497" s="47">
        <v>6</v>
      </c>
      <c r="G497" s="47">
        <v>99.57</v>
      </c>
      <c r="H497" s="121">
        <f t="shared" si="21"/>
        <v>9957</v>
      </c>
      <c r="I497" s="121">
        <f t="shared" si="22"/>
        <v>59742</v>
      </c>
      <c r="J497" s="121">
        <f t="shared" si="23"/>
        <v>49785</v>
      </c>
    </row>
    <row r="498" spans="4:10">
      <c r="D498" s="47" t="s">
        <v>183</v>
      </c>
      <c r="E498" s="47" t="s">
        <v>628</v>
      </c>
      <c r="F498" s="47">
        <v>6</v>
      </c>
      <c r="G498" s="47">
        <v>196.56</v>
      </c>
      <c r="H498" s="121">
        <f t="shared" si="21"/>
        <v>19656</v>
      </c>
      <c r="I498" s="121">
        <f t="shared" si="22"/>
        <v>117936</v>
      </c>
      <c r="J498" s="121">
        <f t="shared" si="23"/>
        <v>98280</v>
      </c>
    </row>
    <row r="499" spans="4:10">
      <c r="D499" s="47" t="s">
        <v>183</v>
      </c>
      <c r="E499" s="47" t="s">
        <v>629</v>
      </c>
      <c r="F499" s="47">
        <v>4</v>
      </c>
      <c r="G499" s="47">
        <v>303.3</v>
      </c>
      <c r="H499" s="121">
        <f t="shared" si="21"/>
        <v>30330</v>
      </c>
      <c r="I499" s="121">
        <f t="shared" si="22"/>
        <v>121320</v>
      </c>
      <c r="J499" s="121">
        <f t="shared" si="23"/>
        <v>101100</v>
      </c>
    </row>
    <row r="500" spans="4:10">
      <c r="D500" s="47" t="s">
        <v>183</v>
      </c>
      <c r="E500" s="47" t="s">
        <v>630</v>
      </c>
      <c r="F500" s="47">
        <v>10</v>
      </c>
      <c r="G500" s="47">
        <v>193.82</v>
      </c>
      <c r="H500" s="121">
        <f t="shared" si="21"/>
        <v>19382</v>
      </c>
      <c r="I500" s="121">
        <f t="shared" si="22"/>
        <v>193820</v>
      </c>
      <c r="J500" s="121">
        <f t="shared" si="23"/>
        <v>161516.66666666666</v>
      </c>
    </row>
    <row r="501" spans="4:10">
      <c r="D501" s="47" t="s">
        <v>183</v>
      </c>
      <c r="E501" s="47" t="s">
        <v>631</v>
      </c>
      <c r="F501" s="47">
        <v>7</v>
      </c>
      <c r="G501" s="47">
        <v>187.33</v>
      </c>
      <c r="H501" s="121">
        <f t="shared" si="21"/>
        <v>18733</v>
      </c>
      <c r="I501" s="121">
        <f t="shared" si="22"/>
        <v>131131</v>
      </c>
      <c r="J501" s="121">
        <f t="shared" si="23"/>
        <v>109275.83333333333</v>
      </c>
    </row>
    <row r="502" spans="4:10">
      <c r="D502" s="47" t="s">
        <v>149</v>
      </c>
      <c r="E502" s="47" t="s">
        <v>632</v>
      </c>
      <c r="F502" s="47">
        <v>4</v>
      </c>
      <c r="G502" s="47">
        <v>53.23</v>
      </c>
      <c r="H502" s="121">
        <f t="shared" si="21"/>
        <v>5323</v>
      </c>
      <c r="I502" s="121">
        <f t="shared" si="22"/>
        <v>21292</v>
      </c>
      <c r="J502" s="121">
        <f t="shared" si="23"/>
        <v>17743.333333333332</v>
      </c>
    </row>
    <row r="503" spans="4:10">
      <c r="D503" s="47" t="s">
        <v>149</v>
      </c>
      <c r="E503" s="47" t="s">
        <v>633</v>
      </c>
      <c r="F503" s="47">
        <v>10</v>
      </c>
      <c r="G503" s="47">
        <v>39</v>
      </c>
      <c r="H503" s="121">
        <f t="shared" si="21"/>
        <v>3900</v>
      </c>
      <c r="I503" s="121">
        <f t="shared" si="22"/>
        <v>39000</v>
      </c>
      <c r="J503" s="121">
        <f t="shared" si="23"/>
        <v>32500</v>
      </c>
    </row>
    <row r="504" spans="4:10">
      <c r="D504" s="47" t="s">
        <v>149</v>
      </c>
      <c r="E504" s="47" t="s">
        <v>634</v>
      </c>
      <c r="F504" s="47">
        <v>5</v>
      </c>
      <c r="G504" s="47">
        <v>28.44</v>
      </c>
      <c r="H504" s="121">
        <f t="shared" si="21"/>
        <v>2844</v>
      </c>
      <c r="I504" s="121">
        <f t="shared" si="22"/>
        <v>14220</v>
      </c>
      <c r="J504" s="121">
        <f t="shared" si="23"/>
        <v>11850</v>
      </c>
    </row>
    <row r="505" spans="4:10">
      <c r="D505" s="47" t="s">
        <v>149</v>
      </c>
      <c r="E505" s="47" t="s">
        <v>635</v>
      </c>
      <c r="F505" s="47">
        <v>3</v>
      </c>
      <c r="G505" s="47">
        <v>33.19</v>
      </c>
      <c r="H505" s="121">
        <f t="shared" si="21"/>
        <v>3319</v>
      </c>
      <c r="I505" s="121">
        <f t="shared" si="22"/>
        <v>9957</v>
      </c>
      <c r="J505" s="121">
        <f t="shared" si="23"/>
        <v>8297.5</v>
      </c>
    </row>
    <row r="506" spans="4:10">
      <c r="D506" s="47" t="s">
        <v>149</v>
      </c>
      <c r="E506" s="47" t="s">
        <v>636</v>
      </c>
      <c r="F506" s="47">
        <v>2</v>
      </c>
      <c r="G506" s="47">
        <v>26.4</v>
      </c>
      <c r="H506" s="121">
        <f t="shared" si="21"/>
        <v>2640</v>
      </c>
      <c r="I506" s="121">
        <f t="shared" si="22"/>
        <v>5280</v>
      </c>
      <c r="J506" s="121">
        <f t="shared" si="23"/>
        <v>4400</v>
      </c>
    </row>
    <row r="507" spans="4:10">
      <c r="D507" s="47" t="s">
        <v>149</v>
      </c>
      <c r="E507" s="47" t="s">
        <v>637</v>
      </c>
      <c r="F507" s="47">
        <v>6</v>
      </c>
      <c r="G507" s="47">
        <v>144.16</v>
      </c>
      <c r="H507" s="121">
        <f t="shared" si="21"/>
        <v>14416</v>
      </c>
      <c r="I507" s="121">
        <f t="shared" si="22"/>
        <v>86496</v>
      </c>
      <c r="J507" s="121">
        <f t="shared" si="23"/>
        <v>72080</v>
      </c>
    </row>
    <row r="508" spans="4:10">
      <c r="D508" s="47" t="s">
        <v>149</v>
      </c>
      <c r="E508" s="47" t="s">
        <v>638</v>
      </c>
      <c r="F508" s="47">
        <v>8</v>
      </c>
      <c r="G508" s="47">
        <v>107.74</v>
      </c>
      <c r="H508" s="121">
        <f t="shared" si="21"/>
        <v>10774</v>
      </c>
      <c r="I508" s="121">
        <f t="shared" si="22"/>
        <v>86192</v>
      </c>
      <c r="J508" s="121">
        <f t="shared" si="23"/>
        <v>71826.666666666672</v>
      </c>
    </row>
    <row r="509" spans="4:10">
      <c r="D509" s="47" t="s">
        <v>149</v>
      </c>
      <c r="E509" s="47" t="s">
        <v>639</v>
      </c>
      <c r="F509" s="47">
        <v>4</v>
      </c>
      <c r="G509" s="47">
        <v>82.86</v>
      </c>
      <c r="H509" s="121">
        <f t="shared" si="21"/>
        <v>8286</v>
      </c>
      <c r="I509" s="121">
        <f t="shared" si="22"/>
        <v>33144</v>
      </c>
      <c r="J509" s="121">
        <f t="shared" si="23"/>
        <v>27620</v>
      </c>
    </row>
    <row r="510" spans="4:10">
      <c r="D510" s="47" t="s">
        <v>149</v>
      </c>
      <c r="E510" s="47" t="s">
        <v>640</v>
      </c>
      <c r="F510" s="47">
        <v>6</v>
      </c>
      <c r="G510" s="47">
        <v>49.67</v>
      </c>
      <c r="H510" s="121">
        <f t="shared" si="21"/>
        <v>4967</v>
      </c>
      <c r="I510" s="121">
        <f t="shared" si="22"/>
        <v>29802</v>
      </c>
      <c r="J510" s="121">
        <f t="shared" si="23"/>
        <v>24835</v>
      </c>
    </row>
    <row r="511" spans="4:10">
      <c r="D511" s="47" t="s">
        <v>149</v>
      </c>
      <c r="E511" s="47" t="s">
        <v>641</v>
      </c>
      <c r="F511" s="47">
        <v>5</v>
      </c>
      <c r="G511" s="47">
        <v>42.56</v>
      </c>
      <c r="H511" s="121">
        <f t="shared" si="21"/>
        <v>4256</v>
      </c>
      <c r="I511" s="121">
        <f t="shared" si="22"/>
        <v>21280</v>
      </c>
      <c r="J511" s="121">
        <f t="shared" si="23"/>
        <v>17733.333333333332</v>
      </c>
    </row>
    <row r="512" spans="4:10">
      <c r="D512" s="47" t="s">
        <v>149</v>
      </c>
      <c r="E512" s="47" t="s">
        <v>642</v>
      </c>
      <c r="F512" s="47">
        <v>4</v>
      </c>
      <c r="G512" s="47">
        <v>35.770000000000003</v>
      </c>
      <c r="H512" s="121">
        <f t="shared" si="21"/>
        <v>3577.0000000000005</v>
      </c>
      <c r="I512" s="121">
        <f t="shared" si="22"/>
        <v>14308.000000000002</v>
      </c>
      <c r="J512" s="121">
        <f t="shared" si="23"/>
        <v>11923.333333333336</v>
      </c>
    </row>
    <row r="513" spans="4:10">
      <c r="D513" s="47" t="s">
        <v>495</v>
      </c>
      <c r="E513" s="47" t="s">
        <v>643</v>
      </c>
      <c r="F513" s="47">
        <v>9</v>
      </c>
      <c r="G513" s="47">
        <v>58.02</v>
      </c>
      <c r="H513" s="121">
        <f t="shared" si="21"/>
        <v>5802</v>
      </c>
      <c r="I513" s="121">
        <f t="shared" si="22"/>
        <v>52218</v>
      </c>
      <c r="J513" s="121">
        <f t="shared" si="23"/>
        <v>43515</v>
      </c>
    </row>
    <row r="514" spans="4:10">
      <c r="D514" s="47" t="s">
        <v>91</v>
      </c>
      <c r="E514" s="47" t="s">
        <v>644</v>
      </c>
      <c r="F514" s="47">
        <v>4</v>
      </c>
      <c r="G514" s="47">
        <v>43.96</v>
      </c>
      <c r="H514" s="121">
        <f t="shared" si="21"/>
        <v>4396</v>
      </c>
      <c r="I514" s="121">
        <f t="shared" si="22"/>
        <v>17584</v>
      </c>
      <c r="J514" s="121">
        <f t="shared" si="23"/>
        <v>14653.333333333334</v>
      </c>
    </row>
    <row r="515" spans="4:10">
      <c r="D515" s="47" t="s">
        <v>91</v>
      </c>
      <c r="E515" s="47" t="s">
        <v>645</v>
      </c>
      <c r="F515" s="47">
        <v>2</v>
      </c>
      <c r="G515" s="47">
        <v>29.63</v>
      </c>
      <c r="H515" s="121">
        <f t="shared" si="21"/>
        <v>2963</v>
      </c>
      <c r="I515" s="121">
        <f t="shared" si="22"/>
        <v>5926</v>
      </c>
      <c r="J515" s="121">
        <f t="shared" si="23"/>
        <v>4938.333333333333</v>
      </c>
    </row>
    <row r="516" spans="4:10">
      <c r="D516" s="47" t="s">
        <v>93</v>
      </c>
      <c r="E516" s="47" t="s">
        <v>646</v>
      </c>
      <c r="F516" s="47">
        <v>3</v>
      </c>
      <c r="G516" s="47">
        <v>111.31</v>
      </c>
      <c r="H516" s="121">
        <f t="shared" si="21"/>
        <v>11131</v>
      </c>
      <c r="I516" s="121">
        <f t="shared" si="22"/>
        <v>33393</v>
      </c>
      <c r="J516" s="121">
        <f t="shared" si="23"/>
        <v>27827.5</v>
      </c>
    </row>
    <row r="517" spans="4:10">
      <c r="D517" s="47" t="s">
        <v>216</v>
      </c>
      <c r="E517" s="47" t="s">
        <v>647</v>
      </c>
      <c r="F517" s="47">
        <v>7</v>
      </c>
      <c r="G517" s="47">
        <v>13.9</v>
      </c>
      <c r="H517" s="121">
        <f t="shared" si="21"/>
        <v>1390</v>
      </c>
      <c r="I517" s="121">
        <f t="shared" si="22"/>
        <v>9730</v>
      </c>
      <c r="J517" s="121">
        <f t="shared" si="23"/>
        <v>8108.333333333333</v>
      </c>
    </row>
    <row r="518" spans="4:10">
      <c r="D518" s="47" t="s">
        <v>495</v>
      </c>
      <c r="E518" s="47" t="s">
        <v>648</v>
      </c>
      <c r="F518" s="47">
        <v>6</v>
      </c>
      <c r="G518" s="47">
        <v>9.16</v>
      </c>
      <c r="H518" s="121">
        <f t="shared" si="21"/>
        <v>916</v>
      </c>
      <c r="I518" s="121">
        <f t="shared" si="22"/>
        <v>5496</v>
      </c>
      <c r="J518" s="121">
        <f t="shared" si="23"/>
        <v>4580</v>
      </c>
    </row>
    <row r="519" spans="4:10">
      <c r="D519" s="47" t="s">
        <v>93</v>
      </c>
      <c r="E519" s="47" t="s">
        <v>649</v>
      </c>
      <c r="F519" s="47">
        <v>11</v>
      </c>
      <c r="G519" s="47">
        <v>40.340000000000003</v>
      </c>
      <c r="H519" s="121">
        <f t="shared" si="21"/>
        <v>4034.0000000000005</v>
      </c>
      <c r="I519" s="121">
        <f t="shared" si="22"/>
        <v>44374.000000000007</v>
      </c>
      <c r="J519" s="121">
        <f t="shared" si="23"/>
        <v>36978.333333333343</v>
      </c>
    </row>
    <row r="520" spans="4:10">
      <c r="D520" s="47" t="s">
        <v>93</v>
      </c>
      <c r="E520" s="47" t="s">
        <v>650</v>
      </c>
      <c r="F520" s="47">
        <v>6</v>
      </c>
      <c r="G520" s="47">
        <v>49.59</v>
      </c>
      <c r="H520" s="121">
        <f t="shared" si="21"/>
        <v>4959</v>
      </c>
      <c r="I520" s="121">
        <f t="shared" si="22"/>
        <v>29754</v>
      </c>
      <c r="J520" s="121">
        <f t="shared" si="23"/>
        <v>24795</v>
      </c>
    </row>
    <row r="521" spans="4:10">
      <c r="D521" s="47" t="s">
        <v>216</v>
      </c>
      <c r="E521" s="47" t="s">
        <v>651</v>
      </c>
      <c r="F521" s="47">
        <v>4</v>
      </c>
      <c r="G521" s="47">
        <v>8.91</v>
      </c>
      <c r="H521" s="121">
        <f t="shared" si="21"/>
        <v>891</v>
      </c>
      <c r="I521" s="121">
        <f t="shared" si="22"/>
        <v>3564</v>
      </c>
      <c r="J521" s="121">
        <f t="shared" si="23"/>
        <v>2970</v>
      </c>
    </row>
    <row r="522" spans="4:10">
      <c r="D522" s="47" t="s">
        <v>93</v>
      </c>
      <c r="E522" s="47" t="s">
        <v>652</v>
      </c>
      <c r="F522" s="47">
        <v>3</v>
      </c>
      <c r="G522" s="47">
        <v>33.39</v>
      </c>
      <c r="H522" s="121">
        <f t="shared" ref="H522:H585" si="24">G522*$B$2</f>
        <v>3339</v>
      </c>
      <c r="I522" s="121">
        <f t="shared" si="22"/>
        <v>10017</v>
      </c>
      <c r="J522" s="121">
        <f t="shared" si="23"/>
        <v>8347.5</v>
      </c>
    </row>
    <row r="523" spans="4:10">
      <c r="D523" s="47" t="s">
        <v>181</v>
      </c>
      <c r="E523" s="47" t="s">
        <v>653</v>
      </c>
      <c r="F523" s="47">
        <v>5</v>
      </c>
      <c r="G523" s="47">
        <v>1548.34</v>
      </c>
      <c r="H523" s="121">
        <f t="shared" si="24"/>
        <v>154834</v>
      </c>
      <c r="I523" s="121">
        <f t="shared" ref="I523:I586" si="25">F523*H523</f>
        <v>774170</v>
      </c>
      <c r="J523" s="121">
        <f t="shared" ref="J523:J586" si="26">I523-I523*20/120</f>
        <v>645141.66666666663</v>
      </c>
    </row>
    <row r="524" spans="4:10">
      <c r="D524" s="47" t="s">
        <v>162</v>
      </c>
      <c r="E524" s="47" t="s">
        <v>654</v>
      </c>
      <c r="F524" s="47">
        <v>5</v>
      </c>
      <c r="G524" s="47">
        <v>573.58000000000004</v>
      </c>
      <c r="H524" s="121">
        <f t="shared" si="24"/>
        <v>57358.000000000007</v>
      </c>
      <c r="I524" s="121">
        <f t="shared" si="25"/>
        <v>286790.00000000006</v>
      </c>
      <c r="J524" s="121">
        <f t="shared" si="26"/>
        <v>238991.66666666672</v>
      </c>
    </row>
    <row r="525" spans="4:10">
      <c r="D525" s="47" t="s">
        <v>162</v>
      </c>
      <c r="E525" s="47" t="s">
        <v>655</v>
      </c>
      <c r="F525" s="47">
        <v>8</v>
      </c>
      <c r="G525" s="47">
        <v>656.26</v>
      </c>
      <c r="H525" s="121">
        <f t="shared" si="24"/>
        <v>65626</v>
      </c>
      <c r="I525" s="121">
        <f t="shared" si="25"/>
        <v>525008</v>
      </c>
      <c r="J525" s="121">
        <f t="shared" si="26"/>
        <v>437506.66666666669</v>
      </c>
    </row>
    <row r="526" spans="4:10">
      <c r="D526" s="47" t="s">
        <v>656</v>
      </c>
      <c r="E526" s="47" t="s">
        <v>657</v>
      </c>
      <c r="F526" s="47">
        <v>2</v>
      </c>
      <c r="G526" s="47">
        <v>862.68</v>
      </c>
      <c r="H526" s="121">
        <f t="shared" si="24"/>
        <v>86268</v>
      </c>
      <c r="I526" s="121">
        <f t="shared" si="25"/>
        <v>172536</v>
      </c>
      <c r="J526" s="121">
        <f t="shared" si="26"/>
        <v>143780</v>
      </c>
    </row>
    <row r="527" spans="4:10">
      <c r="D527" s="47" t="s">
        <v>574</v>
      </c>
      <c r="E527" s="47" t="s">
        <v>658</v>
      </c>
      <c r="F527" s="47">
        <v>10</v>
      </c>
      <c r="G527" s="47">
        <v>549.80999999999995</v>
      </c>
      <c r="H527" s="121">
        <f t="shared" si="24"/>
        <v>54980.999999999993</v>
      </c>
      <c r="I527" s="121">
        <f t="shared" si="25"/>
        <v>549809.99999999988</v>
      </c>
      <c r="J527" s="121">
        <f t="shared" si="26"/>
        <v>458174.99999999988</v>
      </c>
    </row>
    <row r="528" spans="4:10">
      <c r="D528" s="47" t="s">
        <v>574</v>
      </c>
      <c r="E528" s="47" t="s">
        <v>659</v>
      </c>
      <c r="F528" s="47">
        <v>2</v>
      </c>
      <c r="G528" s="47">
        <v>563.25</v>
      </c>
      <c r="H528" s="121">
        <f t="shared" si="24"/>
        <v>56325</v>
      </c>
      <c r="I528" s="121">
        <f t="shared" si="25"/>
        <v>112650</v>
      </c>
      <c r="J528" s="121">
        <f t="shared" si="26"/>
        <v>93875</v>
      </c>
    </row>
    <row r="529" spans="4:10">
      <c r="D529" s="47" t="s">
        <v>181</v>
      </c>
      <c r="E529" s="47" t="s">
        <v>660</v>
      </c>
      <c r="F529" s="47">
        <v>3</v>
      </c>
      <c r="G529" s="47">
        <v>614.91999999999996</v>
      </c>
      <c r="H529" s="121">
        <f t="shared" si="24"/>
        <v>61491.999999999993</v>
      </c>
      <c r="I529" s="121">
        <f t="shared" si="25"/>
        <v>184475.99999999997</v>
      </c>
      <c r="J529" s="121">
        <f t="shared" si="26"/>
        <v>153729.99999999997</v>
      </c>
    </row>
    <row r="530" spans="4:10">
      <c r="D530" s="47" t="s">
        <v>181</v>
      </c>
      <c r="E530" s="47" t="s">
        <v>661</v>
      </c>
      <c r="F530" s="47">
        <v>3</v>
      </c>
      <c r="G530" s="47">
        <v>528.44000000000005</v>
      </c>
      <c r="H530" s="121">
        <f t="shared" si="24"/>
        <v>52844.000000000007</v>
      </c>
      <c r="I530" s="121">
        <f t="shared" si="25"/>
        <v>158532.00000000003</v>
      </c>
      <c r="J530" s="121">
        <f t="shared" si="26"/>
        <v>132110.00000000003</v>
      </c>
    </row>
    <row r="531" spans="4:10">
      <c r="D531" s="47" t="s">
        <v>181</v>
      </c>
      <c r="E531" s="47" t="s">
        <v>662</v>
      </c>
      <c r="F531" s="47">
        <v>5</v>
      </c>
      <c r="G531" s="47">
        <v>1387.1</v>
      </c>
      <c r="H531" s="121">
        <f t="shared" si="24"/>
        <v>138710</v>
      </c>
      <c r="I531" s="121">
        <f t="shared" si="25"/>
        <v>693550</v>
      </c>
      <c r="J531" s="121">
        <f t="shared" si="26"/>
        <v>577958.33333333337</v>
      </c>
    </row>
    <row r="532" spans="4:10">
      <c r="D532" s="47" t="s">
        <v>181</v>
      </c>
      <c r="E532" s="47" t="s">
        <v>663</v>
      </c>
      <c r="F532" s="47">
        <v>6</v>
      </c>
      <c r="G532" s="47">
        <v>1460.14</v>
      </c>
      <c r="H532" s="121">
        <f t="shared" si="24"/>
        <v>146014</v>
      </c>
      <c r="I532" s="121">
        <f t="shared" si="25"/>
        <v>876084</v>
      </c>
      <c r="J532" s="121">
        <f t="shared" si="26"/>
        <v>730070</v>
      </c>
    </row>
    <row r="533" spans="4:10">
      <c r="D533" s="47" t="s">
        <v>181</v>
      </c>
      <c r="E533" s="47" t="s">
        <v>664</v>
      </c>
      <c r="F533" s="47">
        <v>7</v>
      </c>
      <c r="G533" s="47">
        <v>587.17999999999995</v>
      </c>
      <c r="H533" s="121">
        <f t="shared" si="24"/>
        <v>58717.999999999993</v>
      </c>
      <c r="I533" s="121">
        <f t="shared" si="25"/>
        <v>411025.99999999994</v>
      </c>
      <c r="J533" s="121">
        <f t="shared" si="26"/>
        <v>342521.66666666663</v>
      </c>
    </row>
    <row r="534" spans="4:10">
      <c r="D534" s="47" t="s">
        <v>181</v>
      </c>
      <c r="E534" s="47" t="s">
        <v>665</v>
      </c>
      <c r="F534" s="47">
        <v>4</v>
      </c>
      <c r="G534" s="47">
        <v>663.06</v>
      </c>
      <c r="H534" s="121">
        <f t="shared" si="24"/>
        <v>66306</v>
      </c>
      <c r="I534" s="121">
        <f t="shared" si="25"/>
        <v>265224</v>
      </c>
      <c r="J534" s="121">
        <f t="shared" si="26"/>
        <v>221020</v>
      </c>
    </row>
    <row r="535" spans="4:10">
      <c r="D535" s="47" t="s">
        <v>181</v>
      </c>
      <c r="E535" s="47" t="s">
        <v>666</v>
      </c>
      <c r="F535" s="47">
        <v>10</v>
      </c>
      <c r="G535" s="47">
        <v>819.55</v>
      </c>
      <c r="H535" s="121">
        <f t="shared" si="24"/>
        <v>81955</v>
      </c>
      <c r="I535" s="121">
        <f t="shared" si="25"/>
        <v>819550</v>
      </c>
      <c r="J535" s="121">
        <f t="shared" si="26"/>
        <v>682958.33333333337</v>
      </c>
    </row>
    <row r="536" spans="4:10">
      <c r="D536" s="47" t="s">
        <v>181</v>
      </c>
      <c r="E536" s="47" t="s">
        <v>667</v>
      </c>
      <c r="F536" s="47">
        <v>2</v>
      </c>
      <c r="G536" s="47">
        <v>558.07000000000005</v>
      </c>
      <c r="H536" s="121">
        <f t="shared" si="24"/>
        <v>55807.000000000007</v>
      </c>
      <c r="I536" s="121">
        <f t="shared" si="25"/>
        <v>111614.00000000001</v>
      </c>
      <c r="J536" s="121">
        <f t="shared" si="26"/>
        <v>93011.666666666686</v>
      </c>
    </row>
    <row r="537" spans="4:10">
      <c r="D537" s="47" t="s">
        <v>181</v>
      </c>
      <c r="E537" s="47" t="s">
        <v>668</v>
      </c>
      <c r="F537" s="47">
        <v>3</v>
      </c>
      <c r="G537" s="47">
        <v>496.06</v>
      </c>
      <c r="H537" s="121">
        <f t="shared" si="24"/>
        <v>49606</v>
      </c>
      <c r="I537" s="121">
        <f t="shared" si="25"/>
        <v>148818</v>
      </c>
      <c r="J537" s="121">
        <f t="shared" si="26"/>
        <v>124015</v>
      </c>
    </row>
    <row r="538" spans="4:10">
      <c r="D538" s="47" t="s">
        <v>181</v>
      </c>
      <c r="E538" s="47" t="s">
        <v>669</v>
      </c>
      <c r="F538" s="47">
        <v>7</v>
      </c>
      <c r="G538" s="47">
        <v>800.87</v>
      </c>
      <c r="H538" s="121">
        <f t="shared" si="24"/>
        <v>80087</v>
      </c>
      <c r="I538" s="121">
        <f t="shared" si="25"/>
        <v>560609</v>
      </c>
      <c r="J538" s="121">
        <f t="shared" si="26"/>
        <v>467174.16666666669</v>
      </c>
    </row>
    <row r="539" spans="4:10">
      <c r="D539" s="47" t="s">
        <v>181</v>
      </c>
      <c r="E539" s="47" t="s">
        <v>670</v>
      </c>
      <c r="F539" s="47">
        <v>2</v>
      </c>
      <c r="G539" s="47">
        <v>593.72</v>
      </c>
      <c r="H539" s="121">
        <f t="shared" si="24"/>
        <v>59372</v>
      </c>
      <c r="I539" s="121">
        <f t="shared" si="25"/>
        <v>118744</v>
      </c>
      <c r="J539" s="121">
        <f t="shared" si="26"/>
        <v>98953.333333333328</v>
      </c>
    </row>
    <row r="540" spans="4:10">
      <c r="D540" s="47" t="s">
        <v>181</v>
      </c>
      <c r="E540" s="47" t="s">
        <v>671</v>
      </c>
      <c r="F540" s="47">
        <v>4</v>
      </c>
      <c r="G540" s="47">
        <v>660.12</v>
      </c>
      <c r="H540" s="121">
        <f t="shared" si="24"/>
        <v>66012</v>
      </c>
      <c r="I540" s="121">
        <f t="shared" si="25"/>
        <v>264048</v>
      </c>
      <c r="J540" s="121">
        <f t="shared" si="26"/>
        <v>220040</v>
      </c>
    </row>
    <row r="541" spans="4:10">
      <c r="D541" s="47" t="s">
        <v>181</v>
      </c>
      <c r="E541" s="47" t="s">
        <v>672</v>
      </c>
      <c r="F541" s="47">
        <v>9</v>
      </c>
      <c r="G541" s="47">
        <v>588.29</v>
      </c>
      <c r="H541" s="121">
        <f t="shared" si="24"/>
        <v>58829</v>
      </c>
      <c r="I541" s="121">
        <f t="shared" si="25"/>
        <v>529461</v>
      </c>
      <c r="J541" s="121">
        <f t="shared" si="26"/>
        <v>441217.5</v>
      </c>
    </row>
    <row r="542" spans="4:10">
      <c r="D542" s="47" t="s">
        <v>673</v>
      </c>
      <c r="E542" s="47" t="s">
        <v>674</v>
      </c>
      <c r="F542" s="47">
        <v>7</v>
      </c>
      <c r="G542" s="47">
        <v>577.05999999999995</v>
      </c>
      <c r="H542" s="121">
        <f t="shared" si="24"/>
        <v>57705.999999999993</v>
      </c>
      <c r="I542" s="121">
        <f t="shared" si="25"/>
        <v>403941.99999999994</v>
      </c>
      <c r="J542" s="121">
        <f t="shared" si="26"/>
        <v>336618.33333333326</v>
      </c>
    </row>
    <row r="543" spans="4:10">
      <c r="D543" s="47" t="s">
        <v>673</v>
      </c>
      <c r="E543" s="47" t="s">
        <v>675</v>
      </c>
      <c r="F543" s="47">
        <v>4</v>
      </c>
      <c r="G543" s="47">
        <v>608.04999999999995</v>
      </c>
      <c r="H543" s="121">
        <f t="shared" si="24"/>
        <v>60804.999999999993</v>
      </c>
      <c r="I543" s="121">
        <f t="shared" si="25"/>
        <v>243219.99999999997</v>
      </c>
      <c r="J543" s="121">
        <f t="shared" si="26"/>
        <v>202683.33333333331</v>
      </c>
    </row>
    <row r="544" spans="4:10">
      <c r="D544" s="47" t="s">
        <v>673</v>
      </c>
      <c r="E544" s="47" t="s">
        <v>676</v>
      </c>
      <c r="F544" s="47">
        <v>5</v>
      </c>
      <c r="G544" s="47">
        <v>454.5</v>
      </c>
      <c r="H544" s="121">
        <f t="shared" si="24"/>
        <v>45450</v>
      </c>
      <c r="I544" s="121">
        <f t="shared" si="25"/>
        <v>227250</v>
      </c>
      <c r="J544" s="121">
        <f t="shared" si="26"/>
        <v>189375</v>
      </c>
    </row>
    <row r="545" spans="4:10">
      <c r="D545" s="47" t="s">
        <v>181</v>
      </c>
      <c r="E545" s="47" t="s">
        <v>677</v>
      </c>
      <c r="F545" s="47">
        <v>3</v>
      </c>
      <c r="G545" s="47">
        <v>327.67</v>
      </c>
      <c r="H545" s="121">
        <f t="shared" si="24"/>
        <v>32767</v>
      </c>
      <c r="I545" s="121">
        <f t="shared" si="25"/>
        <v>98301</v>
      </c>
      <c r="J545" s="121">
        <f t="shared" si="26"/>
        <v>81917.5</v>
      </c>
    </row>
    <row r="546" spans="4:10">
      <c r="D546" s="47" t="s">
        <v>181</v>
      </c>
      <c r="E546" s="47" t="s">
        <v>678</v>
      </c>
      <c r="F546" s="47">
        <v>4</v>
      </c>
      <c r="G546" s="47">
        <v>300</v>
      </c>
      <c r="H546" s="121">
        <f t="shared" si="24"/>
        <v>30000</v>
      </c>
      <c r="I546" s="121">
        <f t="shared" si="25"/>
        <v>120000</v>
      </c>
      <c r="J546" s="121">
        <f t="shared" si="26"/>
        <v>100000</v>
      </c>
    </row>
    <row r="547" spans="4:10">
      <c r="D547" s="47" t="s">
        <v>118</v>
      </c>
      <c r="E547" s="47" t="s">
        <v>679</v>
      </c>
      <c r="F547" s="47">
        <v>3</v>
      </c>
      <c r="G547" s="47">
        <v>44.63</v>
      </c>
      <c r="H547" s="121">
        <f t="shared" si="24"/>
        <v>4463</v>
      </c>
      <c r="I547" s="121">
        <f t="shared" si="25"/>
        <v>13389</v>
      </c>
      <c r="J547" s="121">
        <f t="shared" si="26"/>
        <v>11157.5</v>
      </c>
    </row>
    <row r="548" spans="4:10">
      <c r="D548" s="47" t="s">
        <v>118</v>
      </c>
      <c r="E548" s="47" t="s">
        <v>680</v>
      </c>
      <c r="F548" s="47">
        <v>10</v>
      </c>
      <c r="G548" s="47">
        <v>82.42</v>
      </c>
      <c r="H548" s="121">
        <f t="shared" si="24"/>
        <v>8242</v>
      </c>
      <c r="I548" s="121">
        <f t="shared" si="25"/>
        <v>82420</v>
      </c>
      <c r="J548" s="121">
        <f t="shared" si="26"/>
        <v>68683.333333333328</v>
      </c>
    </row>
    <row r="549" spans="4:10">
      <c r="D549" s="47" t="s">
        <v>118</v>
      </c>
      <c r="E549" s="47" t="s">
        <v>681</v>
      </c>
      <c r="F549" s="47">
        <v>3</v>
      </c>
      <c r="G549" s="47">
        <v>65.48</v>
      </c>
      <c r="H549" s="121">
        <f t="shared" si="24"/>
        <v>6548</v>
      </c>
      <c r="I549" s="121">
        <f t="shared" si="25"/>
        <v>19644</v>
      </c>
      <c r="J549" s="121">
        <f t="shared" si="26"/>
        <v>16370</v>
      </c>
    </row>
    <row r="550" spans="4:10">
      <c r="D550" s="47" t="s">
        <v>118</v>
      </c>
      <c r="E550" s="47" t="s">
        <v>682</v>
      </c>
      <c r="F550" s="47">
        <v>10</v>
      </c>
      <c r="G550" s="47">
        <v>51.69</v>
      </c>
      <c r="H550" s="121">
        <f t="shared" si="24"/>
        <v>5169</v>
      </c>
      <c r="I550" s="121">
        <f t="shared" si="25"/>
        <v>51690</v>
      </c>
      <c r="J550" s="121">
        <f t="shared" si="26"/>
        <v>43075</v>
      </c>
    </row>
    <row r="551" spans="4:10">
      <c r="D551" s="47" t="s">
        <v>118</v>
      </c>
      <c r="E551" s="47" t="s">
        <v>683</v>
      </c>
      <c r="F551" s="47">
        <v>10</v>
      </c>
      <c r="G551" s="47">
        <v>51.29</v>
      </c>
      <c r="H551" s="121">
        <f t="shared" si="24"/>
        <v>5129</v>
      </c>
      <c r="I551" s="121">
        <f t="shared" si="25"/>
        <v>51290</v>
      </c>
      <c r="J551" s="121">
        <f t="shared" si="26"/>
        <v>42741.666666666664</v>
      </c>
    </row>
    <row r="552" spans="4:10">
      <c r="D552" s="47" t="s">
        <v>118</v>
      </c>
      <c r="E552" s="47" t="s">
        <v>684</v>
      </c>
      <c r="F552" s="47">
        <v>10</v>
      </c>
      <c r="G552" s="47">
        <v>52.96</v>
      </c>
      <c r="H552" s="121">
        <f t="shared" si="24"/>
        <v>5296</v>
      </c>
      <c r="I552" s="121">
        <f t="shared" si="25"/>
        <v>52960</v>
      </c>
      <c r="J552" s="121">
        <f t="shared" si="26"/>
        <v>44133.333333333336</v>
      </c>
    </row>
    <row r="553" spans="4:10">
      <c r="D553" s="47" t="s">
        <v>118</v>
      </c>
      <c r="E553" s="47" t="s">
        <v>685</v>
      </c>
      <c r="F553" s="47">
        <v>10</v>
      </c>
      <c r="G553" s="47">
        <v>59.66</v>
      </c>
      <c r="H553" s="121">
        <f t="shared" si="24"/>
        <v>5966</v>
      </c>
      <c r="I553" s="121">
        <f t="shared" si="25"/>
        <v>59660</v>
      </c>
      <c r="J553" s="121">
        <f t="shared" si="26"/>
        <v>49716.666666666664</v>
      </c>
    </row>
    <row r="554" spans="4:10">
      <c r="D554" s="47" t="s">
        <v>181</v>
      </c>
      <c r="E554" s="47" t="s">
        <v>686</v>
      </c>
      <c r="F554" s="47">
        <v>4</v>
      </c>
      <c r="G554" s="47">
        <v>43.24</v>
      </c>
      <c r="H554" s="121">
        <f t="shared" si="24"/>
        <v>4324</v>
      </c>
      <c r="I554" s="121">
        <f t="shared" si="25"/>
        <v>17296</v>
      </c>
      <c r="J554" s="121">
        <f t="shared" si="26"/>
        <v>14413.333333333334</v>
      </c>
    </row>
    <row r="555" spans="4:10">
      <c r="D555" s="47" t="s">
        <v>181</v>
      </c>
      <c r="E555" s="47" t="s">
        <v>687</v>
      </c>
      <c r="F555" s="47">
        <v>7</v>
      </c>
      <c r="G555" s="47">
        <v>46.23</v>
      </c>
      <c r="H555" s="121">
        <f t="shared" si="24"/>
        <v>4623</v>
      </c>
      <c r="I555" s="121">
        <f t="shared" si="25"/>
        <v>32361</v>
      </c>
      <c r="J555" s="121">
        <f t="shared" si="26"/>
        <v>26967.5</v>
      </c>
    </row>
    <row r="556" spans="4:10">
      <c r="D556" s="47" t="s">
        <v>181</v>
      </c>
      <c r="E556" s="47" t="s">
        <v>688</v>
      </c>
      <c r="F556" s="47">
        <v>10</v>
      </c>
      <c r="G556" s="47">
        <v>45.92</v>
      </c>
      <c r="H556" s="121">
        <f t="shared" si="24"/>
        <v>4592</v>
      </c>
      <c r="I556" s="121">
        <f t="shared" si="25"/>
        <v>45920</v>
      </c>
      <c r="J556" s="121">
        <f t="shared" si="26"/>
        <v>38266.666666666664</v>
      </c>
    </row>
    <row r="557" spans="4:10">
      <c r="D557" s="47" t="s">
        <v>118</v>
      </c>
      <c r="E557" s="47" t="s">
        <v>689</v>
      </c>
      <c r="F557" s="47">
        <v>10</v>
      </c>
      <c r="G557" s="47">
        <v>83.72</v>
      </c>
      <c r="H557" s="121">
        <f t="shared" si="24"/>
        <v>8372</v>
      </c>
      <c r="I557" s="121">
        <f t="shared" si="25"/>
        <v>83720</v>
      </c>
      <c r="J557" s="121">
        <f t="shared" si="26"/>
        <v>69766.666666666672</v>
      </c>
    </row>
    <row r="558" spans="4:10">
      <c r="D558" s="47" t="s">
        <v>181</v>
      </c>
      <c r="E558" s="47" t="s">
        <v>690</v>
      </c>
      <c r="F558" s="47">
        <v>3</v>
      </c>
      <c r="G558" s="47">
        <v>48.7</v>
      </c>
      <c r="H558" s="121">
        <f t="shared" si="24"/>
        <v>4870</v>
      </c>
      <c r="I558" s="121">
        <f t="shared" si="25"/>
        <v>14610</v>
      </c>
      <c r="J558" s="121">
        <f t="shared" si="26"/>
        <v>12175</v>
      </c>
    </row>
    <row r="559" spans="4:10">
      <c r="D559" s="47" t="s">
        <v>181</v>
      </c>
      <c r="E559" s="47" t="s">
        <v>691</v>
      </c>
      <c r="F559" s="47">
        <v>9</v>
      </c>
      <c r="G559" s="47">
        <v>52.64</v>
      </c>
      <c r="H559" s="121">
        <f t="shared" si="24"/>
        <v>5264</v>
      </c>
      <c r="I559" s="121">
        <f t="shared" si="25"/>
        <v>47376</v>
      </c>
      <c r="J559" s="121">
        <f t="shared" si="26"/>
        <v>39480</v>
      </c>
    </row>
    <row r="560" spans="4:10">
      <c r="D560" s="47" t="s">
        <v>181</v>
      </c>
      <c r="E560" s="47" t="s">
        <v>692</v>
      </c>
      <c r="F560" s="47">
        <v>10</v>
      </c>
      <c r="G560" s="47">
        <v>42.78</v>
      </c>
      <c r="H560" s="121">
        <f t="shared" si="24"/>
        <v>4278</v>
      </c>
      <c r="I560" s="121">
        <f t="shared" si="25"/>
        <v>42780</v>
      </c>
      <c r="J560" s="121">
        <f t="shared" si="26"/>
        <v>35650</v>
      </c>
    </row>
    <row r="561" spans="4:10">
      <c r="D561" s="47" t="s">
        <v>118</v>
      </c>
      <c r="E561" s="47" t="s">
        <v>693</v>
      </c>
      <c r="F561" s="47">
        <v>9</v>
      </c>
      <c r="G561" s="47">
        <v>47.63</v>
      </c>
      <c r="H561" s="121">
        <f t="shared" si="24"/>
        <v>4763</v>
      </c>
      <c r="I561" s="121">
        <f t="shared" si="25"/>
        <v>42867</v>
      </c>
      <c r="J561" s="121">
        <f t="shared" si="26"/>
        <v>35722.5</v>
      </c>
    </row>
    <row r="562" spans="4:10">
      <c r="D562" s="47" t="s">
        <v>118</v>
      </c>
      <c r="E562" s="47" t="s">
        <v>694</v>
      </c>
      <c r="F562" s="47">
        <v>2</v>
      </c>
      <c r="G562" s="47">
        <v>70.37</v>
      </c>
      <c r="H562" s="121">
        <f t="shared" si="24"/>
        <v>7037</v>
      </c>
      <c r="I562" s="121">
        <f t="shared" si="25"/>
        <v>14074</v>
      </c>
      <c r="J562" s="121">
        <f t="shared" si="26"/>
        <v>11728.333333333334</v>
      </c>
    </row>
    <row r="563" spans="4:10">
      <c r="D563" s="47" t="s">
        <v>118</v>
      </c>
      <c r="E563" s="47" t="s">
        <v>695</v>
      </c>
      <c r="F563" s="47">
        <v>8</v>
      </c>
      <c r="G563" s="47">
        <v>49.56</v>
      </c>
      <c r="H563" s="121">
        <f t="shared" si="24"/>
        <v>4956</v>
      </c>
      <c r="I563" s="121">
        <f t="shared" si="25"/>
        <v>39648</v>
      </c>
      <c r="J563" s="121">
        <f t="shared" si="26"/>
        <v>33040</v>
      </c>
    </row>
    <row r="564" spans="4:10">
      <c r="D564" s="47" t="s">
        <v>118</v>
      </c>
      <c r="E564" s="47" t="s">
        <v>696</v>
      </c>
      <c r="F564" s="47">
        <v>2</v>
      </c>
      <c r="G564" s="47">
        <v>44.93</v>
      </c>
      <c r="H564" s="121">
        <f t="shared" si="24"/>
        <v>4493</v>
      </c>
      <c r="I564" s="121">
        <f t="shared" si="25"/>
        <v>8986</v>
      </c>
      <c r="J564" s="121">
        <f t="shared" si="26"/>
        <v>7488.333333333333</v>
      </c>
    </row>
    <row r="565" spans="4:10">
      <c r="D565" s="47" t="s">
        <v>697</v>
      </c>
      <c r="E565" s="47" t="s">
        <v>698</v>
      </c>
      <c r="F565" s="47">
        <v>10</v>
      </c>
      <c r="G565" s="47">
        <v>61.41</v>
      </c>
      <c r="H565" s="121">
        <f t="shared" si="24"/>
        <v>6141</v>
      </c>
      <c r="I565" s="121">
        <f t="shared" si="25"/>
        <v>61410</v>
      </c>
      <c r="J565" s="121">
        <f t="shared" si="26"/>
        <v>51175</v>
      </c>
    </row>
    <row r="566" spans="4:10">
      <c r="D566" s="47" t="s">
        <v>181</v>
      </c>
      <c r="E566" s="47" t="s">
        <v>699</v>
      </c>
      <c r="F566" s="47">
        <v>6</v>
      </c>
      <c r="G566" s="47">
        <v>50.08</v>
      </c>
      <c r="H566" s="121">
        <f t="shared" si="24"/>
        <v>5008</v>
      </c>
      <c r="I566" s="121">
        <f t="shared" si="25"/>
        <v>30048</v>
      </c>
      <c r="J566" s="121">
        <f t="shared" si="26"/>
        <v>25040</v>
      </c>
    </row>
    <row r="567" spans="4:10">
      <c r="D567" s="47" t="s">
        <v>181</v>
      </c>
      <c r="E567" s="47" t="s">
        <v>700</v>
      </c>
      <c r="F567" s="47">
        <v>3</v>
      </c>
      <c r="G567" s="47">
        <v>78.67</v>
      </c>
      <c r="H567" s="121">
        <f t="shared" si="24"/>
        <v>7867</v>
      </c>
      <c r="I567" s="121">
        <f t="shared" si="25"/>
        <v>23601</v>
      </c>
      <c r="J567" s="121">
        <f t="shared" si="26"/>
        <v>19667.5</v>
      </c>
    </row>
    <row r="568" spans="4:10">
      <c r="D568" s="47" t="s">
        <v>181</v>
      </c>
      <c r="E568" s="47" t="s">
        <v>701</v>
      </c>
      <c r="F568" s="47">
        <v>11</v>
      </c>
      <c r="G568" s="47">
        <v>64.5</v>
      </c>
      <c r="H568" s="121">
        <f t="shared" si="24"/>
        <v>6450</v>
      </c>
      <c r="I568" s="121">
        <f t="shared" si="25"/>
        <v>70950</v>
      </c>
      <c r="J568" s="121">
        <f t="shared" si="26"/>
        <v>59125</v>
      </c>
    </row>
    <row r="569" spans="4:10">
      <c r="D569" s="47" t="s">
        <v>181</v>
      </c>
      <c r="E569" s="47" t="s">
        <v>702</v>
      </c>
      <c r="F569" s="47">
        <v>7</v>
      </c>
      <c r="G569" s="47">
        <v>97.41</v>
      </c>
      <c r="H569" s="121">
        <f t="shared" si="24"/>
        <v>9741</v>
      </c>
      <c r="I569" s="121">
        <f t="shared" si="25"/>
        <v>68187</v>
      </c>
      <c r="J569" s="121">
        <f t="shared" si="26"/>
        <v>56822.5</v>
      </c>
    </row>
    <row r="570" spans="4:10">
      <c r="D570" s="47" t="s">
        <v>411</v>
      </c>
      <c r="E570" s="47" t="s">
        <v>703</v>
      </c>
      <c r="F570" s="47">
        <v>4</v>
      </c>
      <c r="G570" s="47">
        <v>57.37</v>
      </c>
      <c r="H570" s="121">
        <f t="shared" si="24"/>
        <v>5737</v>
      </c>
      <c r="I570" s="121">
        <f t="shared" si="25"/>
        <v>22948</v>
      </c>
      <c r="J570" s="121">
        <f t="shared" si="26"/>
        <v>19123.333333333332</v>
      </c>
    </row>
    <row r="571" spans="4:10">
      <c r="D571" s="47" t="s">
        <v>411</v>
      </c>
      <c r="E571" s="47" t="s">
        <v>704</v>
      </c>
      <c r="F571" s="47">
        <v>8</v>
      </c>
      <c r="G571" s="47">
        <v>105.94</v>
      </c>
      <c r="H571" s="121">
        <f t="shared" si="24"/>
        <v>10594</v>
      </c>
      <c r="I571" s="121">
        <f t="shared" si="25"/>
        <v>84752</v>
      </c>
      <c r="J571" s="121">
        <f t="shared" si="26"/>
        <v>70626.666666666672</v>
      </c>
    </row>
    <row r="572" spans="4:10">
      <c r="D572" s="47" t="s">
        <v>411</v>
      </c>
      <c r="E572" s="47" t="s">
        <v>705</v>
      </c>
      <c r="F572" s="47">
        <v>3</v>
      </c>
      <c r="G572" s="47">
        <v>75.599999999999994</v>
      </c>
      <c r="H572" s="121">
        <f t="shared" si="24"/>
        <v>7559.9999999999991</v>
      </c>
      <c r="I572" s="121">
        <f t="shared" si="25"/>
        <v>22679.999999999996</v>
      </c>
      <c r="J572" s="121">
        <f t="shared" si="26"/>
        <v>18899.999999999996</v>
      </c>
    </row>
    <row r="573" spans="4:10">
      <c r="D573" s="47" t="s">
        <v>411</v>
      </c>
      <c r="E573" s="47" t="s">
        <v>706</v>
      </c>
      <c r="F573" s="47">
        <v>6</v>
      </c>
      <c r="G573" s="47">
        <v>48.27</v>
      </c>
      <c r="H573" s="121">
        <f t="shared" si="24"/>
        <v>4827</v>
      </c>
      <c r="I573" s="121">
        <f t="shared" si="25"/>
        <v>28962</v>
      </c>
      <c r="J573" s="121">
        <f t="shared" si="26"/>
        <v>24135</v>
      </c>
    </row>
    <row r="574" spans="4:10">
      <c r="D574" s="47" t="s">
        <v>411</v>
      </c>
      <c r="E574" s="47" t="s">
        <v>707</v>
      </c>
      <c r="F574" s="47">
        <v>5</v>
      </c>
      <c r="G574" s="47">
        <v>71.239999999999995</v>
      </c>
      <c r="H574" s="121">
        <f t="shared" si="24"/>
        <v>7123.9999999999991</v>
      </c>
      <c r="I574" s="121">
        <f t="shared" si="25"/>
        <v>35619.999999999993</v>
      </c>
      <c r="J574" s="121">
        <f t="shared" si="26"/>
        <v>29683.333333333328</v>
      </c>
    </row>
    <row r="575" spans="4:10">
      <c r="D575" s="47" t="s">
        <v>708</v>
      </c>
      <c r="E575" s="47" t="s">
        <v>709</v>
      </c>
      <c r="F575" s="47">
        <v>10</v>
      </c>
      <c r="G575" s="47">
        <v>72.930000000000007</v>
      </c>
      <c r="H575" s="121">
        <f t="shared" si="24"/>
        <v>7293.0000000000009</v>
      </c>
      <c r="I575" s="121">
        <f t="shared" si="25"/>
        <v>72930.000000000015</v>
      </c>
      <c r="J575" s="121">
        <f t="shared" si="26"/>
        <v>60775.000000000015</v>
      </c>
    </row>
    <row r="576" spans="4:10">
      <c r="D576" s="47" t="s">
        <v>708</v>
      </c>
      <c r="E576" s="47" t="s">
        <v>710</v>
      </c>
      <c r="F576" s="47">
        <v>2</v>
      </c>
      <c r="G576" s="47">
        <v>51.75</v>
      </c>
      <c r="H576" s="121">
        <f t="shared" si="24"/>
        <v>5175</v>
      </c>
      <c r="I576" s="121">
        <f t="shared" si="25"/>
        <v>10350</v>
      </c>
      <c r="J576" s="121">
        <f t="shared" si="26"/>
        <v>8625</v>
      </c>
    </row>
    <row r="577" spans="4:10">
      <c r="D577" s="47" t="s">
        <v>708</v>
      </c>
      <c r="E577" s="47" t="s">
        <v>711</v>
      </c>
      <c r="F577" s="47">
        <v>7</v>
      </c>
      <c r="G577" s="47">
        <v>39.270000000000003</v>
      </c>
      <c r="H577" s="121">
        <f t="shared" si="24"/>
        <v>3927.0000000000005</v>
      </c>
      <c r="I577" s="121">
        <f t="shared" si="25"/>
        <v>27489.000000000004</v>
      </c>
      <c r="J577" s="121">
        <f t="shared" si="26"/>
        <v>22907.500000000004</v>
      </c>
    </row>
    <row r="578" spans="4:10">
      <c r="D578" s="47" t="s">
        <v>708</v>
      </c>
      <c r="E578" s="47" t="s">
        <v>712</v>
      </c>
      <c r="F578" s="47">
        <v>4</v>
      </c>
      <c r="G578" s="47">
        <v>39.17</v>
      </c>
      <c r="H578" s="121">
        <f t="shared" si="24"/>
        <v>3917</v>
      </c>
      <c r="I578" s="121">
        <f t="shared" si="25"/>
        <v>15668</v>
      </c>
      <c r="J578" s="121">
        <f t="shared" si="26"/>
        <v>13056.666666666666</v>
      </c>
    </row>
    <row r="579" spans="4:10">
      <c r="D579" s="47" t="s">
        <v>708</v>
      </c>
      <c r="E579" s="47" t="s">
        <v>713</v>
      </c>
      <c r="F579" s="47">
        <v>3</v>
      </c>
      <c r="G579" s="47">
        <v>82.87</v>
      </c>
      <c r="H579" s="121">
        <f t="shared" si="24"/>
        <v>8287</v>
      </c>
      <c r="I579" s="121">
        <f t="shared" si="25"/>
        <v>24861</v>
      </c>
      <c r="J579" s="121">
        <f t="shared" si="26"/>
        <v>20717.5</v>
      </c>
    </row>
    <row r="580" spans="4:10">
      <c r="D580" s="47" t="s">
        <v>708</v>
      </c>
      <c r="E580" s="47" t="s">
        <v>714</v>
      </c>
      <c r="F580" s="47">
        <v>8</v>
      </c>
      <c r="G580" s="47">
        <v>62.91</v>
      </c>
      <c r="H580" s="121">
        <f t="shared" si="24"/>
        <v>6291</v>
      </c>
      <c r="I580" s="121">
        <f t="shared" si="25"/>
        <v>50328</v>
      </c>
      <c r="J580" s="121">
        <f t="shared" si="26"/>
        <v>41940</v>
      </c>
    </row>
    <row r="581" spans="4:10">
      <c r="D581" s="47" t="s">
        <v>708</v>
      </c>
      <c r="E581" s="47" t="s">
        <v>715</v>
      </c>
      <c r="F581" s="47">
        <v>10</v>
      </c>
      <c r="G581" s="47">
        <v>64.95</v>
      </c>
      <c r="H581" s="121">
        <f t="shared" si="24"/>
        <v>6495</v>
      </c>
      <c r="I581" s="121">
        <f t="shared" si="25"/>
        <v>64950</v>
      </c>
      <c r="J581" s="121">
        <f t="shared" si="26"/>
        <v>54125</v>
      </c>
    </row>
    <row r="582" spans="4:10">
      <c r="D582" s="47" t="s">
        <v>716</v>
      </c>
      <c r="E582" s="47" t="s">
        <v>717</v>
      </c>
      <c r="F582" s="47">
        <v>5</v>
      </c>
      <c r="G582" s="47">
        <v>11.16</v>
      </c>
      <c r="H582" s="121">
        <f t="shared" si="24"/>
        <v>1116</v>
      </c>
      <c r="I582" s="121">
        <f t="shared" si="25"/>
        <v>5580</v>
      </c>
      <c r="J582" s="121">
        <f t="shared" si="26"/>
        <v>4650</v>
      </c>
    </row>
    <row r="583" spans="4:10">
      <c r="D583" s="47" t="s">
        <v>718</v>
      </c>
      <c r="E583" s="47" t="s">
        <v>719</v>
      </c>
      <c r="F583" s="47">
        <v>11</v>
      </c>
      <c r="G583" s="47">
        <v>140.9</v>
      </c>
      <c r="H583" s="121">
        <f t="shared" si="24"/>
        <v>14090</v>
      </c>
      <c r="I583" s="121">
        <f t="shared" si="25"/>
        <v>154990</v>
      </c>
      <c r="J583" s="121">
        <f t="shared" si="26"/>
        <v>129158.33333333333</v>
      </c>
    </row>
    <row r="584" spans="4:10">
      <c r="D584" s="47" t="s">
        <v>718</v>
      </c>
      <c r="E584" s="47" t="s">
        <v>720</v>
      </c>
      <c r="F584" s="47">
        <v>7</v>
      </c>
      <c r="G584" s="47">
        <v>76.92</v>
      </c>
      <c r="H584" s="121">
        <f t="shared" si="24"/>
        <v>7692</v>
      </c>
      <c r="I584" s="121">
        <f t="shared" si="25"/>
        <v>53844</v>
      </c>
      <c r="J584" s="121">
        <f t="shared" si="26"/>
        <v>44870</v>
      </c>
    </row>
    <row r="585" spans="4:10">
      <c r="D585" s="47" t="s">
        <v>718</v>
      </c>
      <c r="E585" s="47" t="s">
        <v>721</v>
      </c>
      <c r="F585" s="47">
        <v>3</v>
      </c>
      <c r="G585" s="47">
        <v>76.22</v>
      </c>
      <c r="H585" s="121">
        <f t="shared" si="24"/>
        <v>7622</v>
      </c>
      <c r="I585" s="121">
        <f t="shared" si="25"/>
        <v>22866</v>
      </c>
      <c r="J585" s="121">
        <f t="shared" si="26"/>
        <v>19055</v>
      </c>
    </row>
    <row r="586" spans="4:10">
      <c r="D586" s="47" t="s">
        <v>718</v>
      </c>
      <c r="E586" s="47" t="s">
        <v>722</v>
      </c>
      <c r="F586" s="47">
        <v>3</v>
      </c>
      <c r="G586" s="47">
        <v>160.72</v>
      </c>
      <c r="H586" s="121">
        <f t="shared" ref="H586:H649" si="27">G586*$B$2</f>
        <v>16072</v>
      </c>
      <c r="I586" s="121">
        <f t="shared" si="25"/>
        <v>48216</v>
      </c>
      <c r="J586" s="121">
        <f t="shared" si="26"/>
        <v>40180</v>
      </c>
    </row>
    <row r="587" spans="4:10">
      <c r="D587" s="47" t="s">
        <v>718</v>
      </c>
      <c r="E587" s="47" t="s">
        <v>723</v>
      </c>
      <c r="F587" s="47">
        <v>7</v>
      </c>
      <c r="G587" s="47">
        <v>137.93</v>
      </c>
      <c r="H587" s="121">
        <f t="shared" si="27"/>
        <v>13793</v>
      </c>
      <c r="I587" s="121">
        <f t="shared" ref="I587:I650" si="28">F587*H587</f>
        <v>96551</v>
      </c>
      <c r="J587" s="121">
        <f t="shared" ref="J587:J650" si="29">I587-I587*20/120</f>
        <v>80459.166666666672</v>
      </c>
    </row>
    <row r="588" spans="4:10">
      <c r="D588" s="47" t="s">
        <v>716</v>
      </c>
      <c r="E588" s="47" t="s">
        <v>724</v>
      </c>
      <c r="F588" s="47">
        <v>5</v>
      </c>
      <c r="G588" s="47">
        <v>5.92</v>
      </c>
      <c r="H588" s="121">
        <f t="shared" si="27"/>
        <v>592</v>
      </c>
      <c r="I588" s="121">
        <f t="shared" si="28"/>
        <v>2960</v>
      </c>
      <c r="J588" s="121">
        <f t="shared" si="29"/>
        <v>2466.6666666666665</v>
      </c>
    </row>
    <row r="589" spans="4:10">
      <c r="D589" s="47" t="s">
        <v>716</v>
      </c>
      <c r="E589" s="47" t="s">
        <v>725</v>
      </c>
      <c r="F589" s="47">
        <v>7</v>
      </c>
      <c r="G589" s="47">
        <v>7.06</v>
      </c>
      <c r="H589" s="121">
        <f t="shared" si="27"/>
        <v>706</v>
      </c>
      <c r="I589" s="121">
        <f t="shared" si="28"/>
        <v>4942</v>
      </c>
      <c r="J589" s="121">
        <f t="shared" si="29"/>
        <v>4118.333333333333</v>
      </c>
    </row>
    <row r="590" spans="4:10">
      <c r="D590" s="47" t="s">
        <v>718</v>
      </c>
      <c r="E590" s="47" t="s">
        <v>726</v>
      </c>
      <c r="F590" s="47">
        <v>5</v>
      </c>
      <c r="G590" s="47">
        <v>63.66</v>
      </c>
      <c r="H590" s="121">
        <f t="shared" si="27"/>
        <v>6366</v>
      </c>
      <c r="I590" s="121">
        <f t="shared" si="28"/>
        <v>31830</v>
      </c>
      <c r="J590" s="121">
        <f t="shared" si="29"/>
        <v>26525</v>
      </c>
    </row>
    <row r="591" spans="4:10">
      <c r="D591" s="47" t="s">
        <v>718</v>
      </c>
      <c r="E591" s="47" t="s">
        <v>727</v>
      </c>
      <c r="F591" s="47">
        <v>5</v>
      </c>
      <c r="G591" s="47">
        <v>18.440000000000001</v>
      </c>
      <c r="H591" s="121">
        <f t="shared" si="27"/>
        <v>1844.0000000000002</v>
      </c>
      <c r="I591" s="121">
        <f t="shared" si="28"/>
        <v>9220.0000000000018</v>
      </c>
      <c r="J591" s="121">
        <f t="shared" si="29"/>
        <v>7683.3333333333348</v>
      </c>
    </row>
    <row r="592" spans="4:10">
      <c r="D592" s="47" t="s">
        <v>716</v>
      </c>
      <c r="E592" s="47" t="s">
        <v>728</v>
      </c>
      <c r="F592" s="47">
        <v>2</v>
      </c>
      <c r="G592" s="47">
        <v>3.28</v>
      </c>
      <c r="H592" s="121">
        <f t="shared" si="27"/>
        <v>328</v>
      </c>
      <c r="I592" s="121">
        <f t="shared" si="28"/>
        <v>656</v>
      </c>
      <c r="J592" s="121">
        <f t="shared" si="29"/>
        <v>546.66666666666663</v>
      </c>
    </row>
    <row r="593" spans="4:10">
      <c r="D593" s="47" t="s">
        <v>716</v>
      </c>
      <c r="E593" s="47" t="s">
        <v>729</v>
      </c>
      <c r="F593" s="47">
        <v>10</v>
      </c>
      <c r="G593" s="47">
        <v>6.92</v>
      </c>
      <c r="H593" s="121">
        <f t="shared" si="27"/>
        <v>692</v>
      </c>
      <c r="I593" s="121">
        <f t="shared" si="28"/>
        <v>6920</v>
      </c>
      <c r="J593" s="121">
        <f t="shared" si="29"/>
        <v>5766.666666666667</v>
      </c>
    </row>
    <row r="594" spans="4:10">
      <c r="D594" s="47" t="s">
        <v>716</v>
      </c>
      <c r="E594" s="47" t="s">
        <v>730</v>
      </c>
      <c r="F594" s="47">
        <v>10</v>
      </c>
      <c r="G594" s="47">
        <v>5.98</v>
      </c>
      <c r="H594" s="121">
        <f t="shared" si="27"/>
        <v>598</v>
      </c>
      <c r="I594" s="121">
        <f t="shared" si="28"/>
        <v>5980</v>
      </c>
      <c r="J594" s="121">
        <f t="shared" si="29"/>
        <v>4983.333333333333</v>
      </c>
    </row>
    <row r="595" spans="4:10">
      <c r="D595" s="47" t="s">
        <v>716</v>
      </c>
      <c r="E595" s="47" t="s">
        <v>731</v>
      </c>
      <c r="F595" s="47">
        <v>4</v>
      </c>
      <c r="G595" s="47">
        <v>6.05</v>
      </c>
      <c r="H595" s="121">
        <f t="shared" si="27"/>
        <v>605</v>
      </c>
      <c r="I595" s="121">
        <f t="shared" si="28"/>
        <v>2420</v>
      </c>
      <c r="J595" s="121">
        <f t="shared" si="29"/>
        <v>2016.6666666666667</v>
      </c>
    </row>
    <row r="596" spans="4:10">
      <c r="D596" s="47" t="s">
        <v>716</v>
      </c>
      <c r="E596" s="47" t="s">
        <v>732</v>
      </c>
      <c r="F596" s="47">
        <v>10</v>
      </c>
      <c r="G596" s="47">
        <v>5.99</v>
      </c>
      <c r="H596" s="121">
        <f t="shared" si="27"/>
        <v>599</v>
      </c>
      <c r="I596" s="121">
        <f t="shared" si="28"/>
        <v>5990</v>
      </c>
      <c r="J596" s="121">
        <f t="shared" si="29"/>
        <v>4991.666666666667</v>
      </c>
    </row>
    <row r="597" spans="4:10">
      <c r="D597" s="47" t="s">
        <v>716</v>
      </c>
      <c r="E597" s="47" t="s">
        <v>733</v>
      </c>
      <c r="F597" s="47">
        <v>11</v>
      </c>
      <c r="G597" s="47">
        <v>5.89</v>
      </c>
      <c r="H597" s="121">
        <f t="shared" si="27"/>
        <v>589</v>
      </c>
      <c r="I597" s="121">
        <f t="shared" si="28"/>
        <v>6479</v>
      </c>
      <c r="J597" s="121">
        <f t="shared" si="29"/>
        <v>5399.166666666667</v>
      </c>
    </row>
    <row r="598" spans="4:10">
      <c r="D598" s="47" t="s">
        <v>716</v>
      </c>
      <c r="E598" s="47" t="s">
        <v>734</v>
      </c>
      <c r="F598" s="47">
        <v>8</v>
      </c>
      <c r="G598" s="47">
        <v>5.94</v>
      </c>
      <c r="H598" s="121">
        <f t="shared" si="27"/>
        <v>594</v>
      </c>
      <c r="I598" s="121">
        <f t="shared" si="28"/>
        <v>4752</v>
      </c>
      <c r="J598" s="121">
        <f t="shared" si="29"/>
        <v>3960</v>
      </c>
    </row>
    <row r="599" spans="4:10">
      <c r="D599" s="47" t="s">
        <v>716</v>
      </c>
      <c r="E599" s="47" t="s">
        <v>735</v>
      </c>
      <c r="F599" s="47">
        <v>11</v>
      </c>
      <c r="G599" s="47">
        <v>28.58</v>
      </c>
      <c r="H599" s="121">
        <f t="shared" si="27"/>
        <v>2858</v>
      </c>
      <c r="I599" s="121">
        <f t="shared" si="28"/>
        <v>31438</v>
      </c>
      <c r="J599" s="121">
        <f t="shared" si="29"/>
        <v>26198.333333333332</v>
      </c>
    </row>
    <row r="600" spans="4:10">
      <c r="D600" s="47" t="s">
        <v>716</v>
      </c>
      <c r="E600" s="47" t="s">
        <v>736</v>
      </c>
      <c r="F600" s="47">
        <v>10</v>
      </c>
      <c r="G600" s="47">
        <v>10.07</v>
      </c>
      <c r="H600" s="121">
        <f t="shared" si="27"/>
        <v>1007</v>
      </c>
      <c r="I600" s="121">
        <f t="shared" si="28"/>
        <v>10070</v>
      </c>
      <c r="J600" s="121">
        <f t="shared" si="29"/>
        <v>8391.6666666666661</v>
      </c>
    </row>
    <row r="601" spans="4:10">
      <c r="D601" s="47" t="s">
        <v>716</v>
      </c>
      <c r="E601" s="47" t="s">
        <v>737</v>
      </c>
      <c r="F601" s="47">
        <v>4</v>
      </c>
      <c r="G601" s="47">
        <v>17.350000000000001</v>
      </c>
      <c r="H601" s="121">
        <f t="shared" si="27"/>
        <v>1735.0000000000002</v>
      </c>
      <c r="I601" s="121">
        <f t="shared" si="28"/>
        <v>6940.0000000000009</v>
      </c>
      <c r="J601" s="121">
        <f t="shared" si="29"/>
        <v>5783.3333333333339</v>
      </c>
    </row>
    <row r="602" spans="4:10">
      <c r="D602" s="47" t="s">
        <v>716</v>
      </c>
      <c r="E602" s="47" t="s">
        <v>738</v>
      </c>
      <c r="F602" s="47">
        <v>7</v>
      </c>
      <c r="G602" s="47">
        <v>9.9</v>
      </c>
      <c r="H602" s="121">
        <f t="shared" si="27"/>
        <v>990</v>
      </c>
      <c r="I602" s="121">
        <f t="shared" si="28"/>
        <v>6930</v>
      </c>
      <c r="J602" s="121">
        <f t="shared" si="29"/>
        <v>5775</v>
      </c>
    </row>
    <row r="603" spans="4:10">
      <c r="D603" s="47" t="s">
        <v>716</v>
      </c>
      <c r="E603" s="47" t="s">
        <v>739</v>
      </c>
      <c r="F603" s="47">
        <v>9</v>
      </c>
      <c r="G603" s="47">
        <v>5.86</v>
      </c>
      <c r="H603" s="121">
        <f t="shared" si="27"/>
        <v>586</v>
      </c>
      <c r="I603" s="121">
        <f t="shared" si="28"/>
        <v>5274</v>
      </c>
      <c r="J603" s="121">
        <f t="shared" si="29"/>
        <v>4395</v>
      </c>
    </row>
    <row r="604" spans="4:10">
      <c r="D604" s="47" t="s">
        <v>716</v>
      </c>
      <c r="E604" s="47" t="s">
        <v>740</v>
      </c>
      <c r="F604" s="47">
        <v>5</v>
      </c>
      <c r="G604" s="47">
        <v>5.93</v>
      </c>
      <c r="H604" s="121">
        <f t="shared" si="27"/>
        <v>593</v>
      </c>
      <c r="I604" s="121">
        <f t="shared" si="28"/>
        <v>2965</v>
      </c>
      <c r="J604" s="121">
        <f t="shared" si="29"/>
        <v>2470.8333333333335</v>
      </c>
    </row>
    <row r="605" spans="4:10">
      <c r="D605" s="47" t="s">
        <v>716</v>
      </c>
      <c r="E605" s="47" t="s">
        <v>741</v>
      </c>
      <c r="F605" s="47">
        <v>4</v>
      </c>
      <c r="G605" s="47">
        <v>5.86</v>
      </c>
      <c r="H605" s="121">
        <f t="shared" si="27"/>
        <v>586</v>
      </c>
      <c r="I605" s="121">
        <f t="shared" si="28"/>
        <v>2344</v>
      </c>
      <c r="J605" s="121">
        <f t="shared" si="29"/>
        <v>1953.3333333333333</v>
      </c>
    </row>
    <row r="606" spans="4:10">
      <c r="D606" s="47" t="s">
        <v>716</v>
      </c>
      <c r="E606" s="47" t="s">
        <v>742</v>
      </c>
      <c r="F606" s="47">
        <v>6</v>
      </c>
      <c r="G606" s="47">
        <v>5.93</v>
      </c>
      <c r="H606" s="121">
        <f t="shared" si="27"/>
        <v>593</v>
      </c>
      <c r="I606" s="121">
        <f t="shared" si="28"/>
        <v>3558</v>
      </c>
      <c r="J606" s="121">
        <f t="shared" si="29"/>
        <v>2965</v>
      </c>
    </row>
    <row r="607" spans="4:10">
      <c r="D607" s="47" t="s">
        <v>716</v>
      </c>
      <c r="E607" s="47" t="s">
        <v>743</v>
      </c>
      <c r="F607" s="47">
        <v>5</v>
      </c>
      <c r="G607" s="47">
        <v>6.05</v>
      </c>
      <c r="H607" s="121">
        <f t="shared" si="27"/>
        <v>605</v>
      </c>
      <c r="I607" s="121">
        <f t="shared" si="28"/>
        <v>3025</v>
      </c>
      <c r="J607" s="121">
        <f t="shared" si="29"/>
        <v>2520.8333333333335</v>
      </c>
    </row>
    <row r="608" spans="4:10">
      <c r="D608" s="47" t="s">
        <v>716</v>
      </c>
      <c r="E608" s="47" t="s">
        <v>744</v>
      </c>
      <c r="F608" s="47">
        <v>2</v>
      </c>
      <c r="G608" s="47">
        <v>8.1999999999999993</v>
      </c>
      <c r="H608" s="121">
        <f t="shared" si="27"/>
        <v>819.99999999999989</v>
      </c>
      <c r="I608" s="121">
        <f t="shared" si="28"/>
        <v>1639.9999999999998</v>
      </c>
      <c r="J608" s="121">
        <f t="shared" si="29"/>
        <v>1366.6666666666665</v>
      </c>
    </row>
    <row r="609" spans="4:10">
      <c r="D609" s="47" t="s">
        <v>716</v>
      </c>
      <c r="E609" s="47" t="s">
        <v>745</v>
      </c>
      <c r="F609" s="47">
        <v>11</v>
      </c>
      <c r="G609" s="47">
        <v>8.16</v>
      </c>
      <c r="H609" s="121">
        <f t="shared" si="27"/>
        <v>816</v>
      </c>
      <c r="I609" s="121">
        <f t="shared" si="28"/>
        <v>8976</v>
      </c>
      <c r="J609" s="121">
        <f t="shared" si="29"/>
        <v>7480</v>
      </c>
    </row>
    <row r="610" spans="4:10">
      <c r="D610" s="47" t="s">
        <v>716</v>
      </c>
      <c r="E610" s="47" t="s">
        <v>746</v>
      </c>
      <c r="F610" s="47">
        <v>11</v>
      </c>
      <c r="G610" s="47">
        <v>8.16</v>
      </c>
      <c r="H610" s="121">
        <f t="shared" si="27"/>
        <v>816</v>
      </c>
      <c r="I610" s="121">
        <f t="shared" si="28"/>
        <v>8976</v>
      </c>
      <c r="J610" s="121">
        <f t="shared" si="29"/>
        <v>7480</v>
      </c>
    </row>
    <row r="611" spans="4:10">
      <c r="D611" s="47" t="s">
        <v>716</v>
      </c>
      <c r="E611" s="47" t="s">
        <v>747</v>
      </c>
      <c r="F611" s="47">
        <v>2</v>
      </c>
      <c r="G611" s="47">
        <v>6.24</v>
      </c>
      <c r="H611" s="121">
        <f t="shared" si="27"/>
        <v>624</v>
      </c>
      <c r="I611" s="121">
        <f t="shared" si="28"/>
        <v>1248</v>
      </c>
      <c r="J611" s="121">
        <f t="shared" si="29"/>
        <v>1040</v>
      </c>
    </row>
    <row r="612" spans="4:10">
      <c r="D612" s="47" t="s">
        <v>716</v>
      </c>
      <c r="E612" s="47" t="s">
        <v>748</v>
      </c>
      <c r="F612" s="47">
        <v>4</v>
      </c>
      <c r="G612" s="47">
        <v>5.84</v>
      </c>
      <c r="H612" s="121">
        <f t="shared" si="27"/>
        <v>584</v>
      </c>
      <c r="I612" s="121">
        <f t="shared" si="28"/>
        <v>2336</v>
      </c>
      <c r="J612" s="121">
        <f t="shared" si="29"/>
        <v>1946.6666666666667</v>
      </c>
    </row>
    <row r="613" spans="4:10">
      <c r="D613" s="47" t="s">
        <v>716</v>
      </c>
      <c r="E613" s="47" t="s">
        <v>749</v>
      </c>
      <c r="F613" s="47">
        <v>11</v>
      </c>
      <c r="G613" s="47">
        <v>6.05</v>
      </c>
      <c r="H613" s="121">
        <f t="shared" si="27"/>
        <v>605</v>
      </c>
      <c r="I613" s="121">
        <f t="shared" si="28"/>
        <v>6655</v>
      </c>
      <c r="J613" s="121">
        <f t="shared" si="29"/>
        <v>5545.833333333333</v>
      </c>
    </row>
    <row r="614" spans="4:10">
      <c r="D614" s="47" t="s">
        <v>716</v>
      </c>
      <c r="E614" s="47" t="s">
        <v>750</v>
      </c>
      <c r="F614" s="47">
        <v>6</v>
      </c>
      <c r="G614" s="47">
        <v>6.12</v>
      </c>
      <c r="H614" s="121">
        <f t="shared" si="27"/>
        <v>612</v>
      </c>
      <c r="I614" s="121">
        <f t="shared" si="28"/>
        <v>3672</v>
      </c>
      <c r="J614" s="121">
        <f t="shared" si="29"/>
        <v>3060</v>
      </c>
    </row>
    <row r="615" spans="4:10">
      <c r="D615" s="47" t="s">
        <v>716</v>
      </c>
      <c r="E615" s="47" t="s">
        <v>751</v>
      </c>
      <c r="F615" s="47">
        <v>3</v>
      </c>
      <c r="G615" s="47">
        <v>21.18</v>
      </c>
      <c r="H615" s="121">
        <f t="shared" si="27"/>
        <v>2118</v>
      </c>
      <c r="I615" s="121">
        <f t="shared" si="28"/>
        <v>6354</v>
      </c>
      <c r="J615" s="121">
        <f t="shared" si="29"/>
        <v>5295</v>
      </c>
    </row>
    <row r="616" spans="4:10">
      <c r="D616" s="47" t="s">
        <v>716</v>
      </c>
      <c r="E616" s="47" t="s">
        <v>752</v>
      </c>
      <c r="F616" s="47">
        <v>7</v>
      </c>
      <c r="G616" s="47">
        <v>20.94</v>
      </c>
      <c r="H616" s="121">
        <f t="shared" si="27"/>
        <v>2094</v>
      </c>
      <c r="I616" s="121">
        <f t="shared" si="28"/>
        <v>14658</v>
      </c>
      <c r="J616" s="121">
        <f t="shared" si="29"/>
        <v>12215</v>
      </c>
    </row>
    <row r="617" spans="4:10">
      <c r="D617" s="47" t="s">
        <v>716</v>
      </c>
      <c r="E617" s="47" t="s">
        <v>753</v>
      </c>
      <c r="F617" s="47">
        <v>2</v>
      </c>
      <c r="G617" s="47">
        <v>34.75</v>
      </c>
      <c r="H617" s="121">
        <f t="shared" si="27"/>
        <v>3475</v>
      </c>
      <c r="I617" s="121">
        <f t="shared" si="28"/>
        <v>6950</v>
      </c>
      <c r="J617" s="121">
        <f t="shared" si="29"/>
        <v>5791.666666666667</v>
      </c>
    </row>
    <row r="618" spans="4:10">
      <c r="D618" s="47" t="s">
        <v>716</v>
      </c>
      <c r="E618" s="47" t="s">
        <v>754</v>
      </c>
      <c r="F618" s="47">
        <v>9</v>
      </c>
      <c r="G618" s="47">
        <v>6.13</v>
      </c>
      <c r="H618" s="121">
        <f t="shared" si="27"/>
        <v>613</v>
      </c>
      <c r="I618" s="121">
        <f t="shared" si="28"/>
        <v>5517</v>
      </c>
      <c r="J618" s="121">
        <f t="shared" si="29"/>
        <v>4597.5</v>
      </c>
    </row>
    <row r="619" spans="4:10">
      <c r="D619" s="47" t="s">
        <v>716</v>
      </c>
      <c r="E619" s="47" t="s">
        <v>755</v>
      </c>
      <c r="F619" s="47">
        <v>11</v>
      </c>
      <c r="G619" s="47">
        <v>3.91</v>
      </c>
      <c r="H619" s="121">
        <f t="shared" si="27"/>
        <v>391</v>
      </c>
      <c r="I619" s="121">
        <f t="shared" si="28"/>
        <v>4301</v>
      </c>
      <c r="J619" s="121">
        <f t="shared" si="29"/>
        <v>3584.1666666666665</v>
      </c>
    </row>
    <row r="620" spans="4:10">
      <c r="D620" s="47" t="s">
        <v>716</v>
      </c>
      <c r="E620" s="47" t="s">
        <v>756</v>
      </c>
      <c r="F620" s="47">
        <v>6</v>
      </c>
      <c r="G620" s="47">
        <v>5.82</v>
      </c>
      <c r="H620" s="121">
        <f t="shared" si="27"/>
        <v>582</v>
      </c>
      <c r="I620" s="121">
        <f t="shared" si="28"/>
        <v>3492</v>
      </c>
      <c r="J620" s="121">
        <f t="shared" si="29"/>
        <v>2910</v>
      </c>
    </row>
    <row r="621" spans="4:10">
      <c r="D621" s="47" t="s">
        <v>716</v>
      </c>
      <c r="E621" s="47" t="s">
        <v>757</v>
      </c>
      <c r="F621" s="47">
        <v>3</v>
      </c>
      <c r="G621" s="47">
        <v>6.12</v>
      </c>
      <c r="H621" s="121">
        <f t="shared" si="27"/>
        <v>612</v>
      </c>
      <c r="I621" s="121">
        <f t="shared" si="28"/>
        <v>1836</v>
      </c>
      <c r="J621" s="121">
        <f t="shared" si="29"/>
        <v>1530</v>
      </c>
    </row>
    <row r="622" spans="4:10">
      <c r="D622" s="47" t="s">
        <v>716</v>
      </c>
      <c r="E622" s="47" t="s">
        <v>758</v>
      </c>
      <c r="F622" s="47">
        <v>9</v>
      </c>
      <c r="G622" s="47">
        <v>5.86</v>
      </c>
      <c r="H622" s="121">
        <f t="shared" si="27"/>
        <v>586</v>
      </c>
      <c r="I622" s="121">
        <f t="shared" si="28"/>
        <v>5274</v>
      </c>
      <c r="J622" s="121">
        <f t="shared" si="29"/>
        <v>4395</v>
      </c>
    </row>
    <row r="623" spans="4:10">
      <c r="D623" s="47" t="s">
        <v>716</v>
      </c>
      <c r="E623" s="47" t="s">
        <v>759</v>
      </c>
      <c r="F623" s="47">
        <v>7</v>
      </c>
      <c r="G623" s="47">
        <v>5.95</v>
      </c>
      <c r="H623" s="121">
        <f t="shared" si="27"/>
        <v>595</v>
      </c>
      <c r="I623" s="121">
        <f t="shared" si="28"/>
        <v>4165</v>
      </c>
      <c r="J623" s="121">
        <f t="shared" si="29"/>
        <v>3470.8333333333335</v>
      </c>
    </row>
    <row r="624" spans="4:10">
      <c r="D624" s="47" t="s">
        <v>716</v>
      </c>
      <c r="E624" s="47" t="s">
        <v>760</v>
      </c>
      <c r="F624" s="47">
        <v>4</v>
      </c>
      <c r="G624" s="47">
        <v>8.3699999999999992</v>
      </c>
      <c r="H624" s="121">
        <f t="shared" si="27"/>
        <v>836.99999999999989</v>
      </c>
      <c r="I624" s="121">
        <f t="shared" si="28"/>
        <v>3347.9999999999995</v>
      </c>
      <c r="J624" s="121">
        <f t="shared" si="29"/>
        <v>2789.9999999999995</v>
      </c>
    </row>
    <row r="625" spans="4:10">
      <c r="D625" s="47" t="s">
        <v>716</v>
      </c>
      <c r="E625" s="47" t="s">
        <v>761</v>
      </c>
      <c r="F625" s="47">
        <v>3</v>
      </c>
      <c r="G625" s="47">
        <v>6.05</v>
      </c>
      <c r="H625" s="121">
        <f t="shared" si="27"/>
        <v>605</v>
      </c>
      <c r="I625" s="121">
        <f t="shared" si="28"/>
        <v>1815</v>
      </c>
      <c r="J625" s="121">
        <f t="shared" si="29"/>
        <v>1512.5</v>
      </c>
    </row>
    <row r="626" spans="4:10">
      <c r="D626" s="47" t="s">
        <v>716</v>
      </c>
      <c r="E626" s="47" t="s">
        <v>762</v>
      </c>
      <c r="F626" s="47">
        <v>7</v>
      </c>
      <c r="G626" s="47">
        <v>6.13</v>
      </c>
      <c r="H626" s="121">
        <f t="shared" si="27"/>
        <v>613</v>
      </c>
      <c r="I626" s="121">
        <f t="shared" si="28"/>
        <v>4291</v>
      </c>
      <c r="J626" s="121">
        <f t="shared" si="29"/>
        <v>3575.8333333333335</v>
      </c>
    </row>
    <row r="627" spans="4:10">
      <c r="D627" s="47" t="s">
        <v>716</v>
      </c>
      <c r="E627" s="47" t="s">
        <v>763</v>
      </c>
      <c r="F627" s="47">
        <v>5</v>
      </c>
      <c r="G627" s="47">
        <v>5.94</v>
      </c>
      <c r="H627" s="121">
        <f t="shared" si="27"/>
        <v>594</v>
      </c>
      <c r="I627" s="121">
        <f t="shared" si="28"/>
        <v>2970</v>
      </c>
      <c r="J627" s="121">
        <f t="shared" si="29"/>
        <v>2475</v>
      </c>
    </row>
    <row r="628" spans="4:10">
      <c r="D628" s="47" t="s">
        <v>716</v>
      </c>
      <c r="E628" s="47" t="s">
        <v>764</v>
      </c>
      <c r="F628" s="47">
        <v>2</v>
      </c>
      <c r="G628" s="47">
        <v>9.91</v>
      </c>
      <c r="H628" s="121">
        <f t="shared" si="27"/>
        <v>991</v>
      </c>
      <c r="I628" s="121">
        <f t="shared" si="28"/>
        <v>1982</v>
      </c>
      <c r="J628" s="121">
        <f t="shared" si="29"/>
        <v>1651.6666666666667</v>
      </c>
    </row>
    <row r="629" spans="4:10">
      <c r="D629" s="47" t="s">
        <v>716</v>
      </c>
      <c r="E629" s="47" t="s">
        <v>765</v>
      </c>
      <c r="F629" s="47">
        <v>10</v>
      </c>
      <c r="G629" s="47">
        <v>6.14</v>
      </c>
      <c r="H629" s="121">
        <f t="shared" si="27"/>
        <v>614</v>
      </c>
      <c r="I629" s="121">
        <f t="shared" si="28"/>
        <v>6140</v>
      </c>
      <c r="J629" s="121">
        <f t="shared" si="29"/>
        <v>5116.666666666667</v>
      </c>
    </row>
    <row r="630" spans="4:10">
      <c r="D630" s="47" t="s">
        <v>716</v>
      </c>
      <c r="E630" s="47" t="s">
        <v>766</v>
      </c>
      <c r="F630" s="47">
        <v>4</v>
      </c>
      <c r="G630" s="47">
        <v>6.12</v>
      </c>
      <c r="H630" s="121">
        <f t="shared" si="27"/>
        <v>612</v>
      </c>
      <c r="I630" s="121">
        <f t="shared" si="28"/>
        <v>2448</v>
      </c>
      <c r="J630" s="121">
        <f t="shared" si="29"/>
        <v>2040</v>
      </c>
    </row>
    <row r="631" spans="4:10">
      <c r="D631" s="47" t="s">
        <v>716</v>
      </c>
      <c r="E631" s="47" t="s">
        <v>767</v>
      </c>
      <c r="F631" s="47">
        <v>5</v>
      </c>
      <c r="G631" s="47">
        <v>4.95</v>
      </c>
      <c r="H631" s="121">
        <f t="shared" si="27"/>
        <v>495</v>
      </c>
      <c r="I631" s="121">
        <f t="shared" si="28"/>
        <v>2475</v>
      </c>
      <c r="J631" s="121">
        <f t="shared" si="29"/>
        <v>2062.5</v>
      </c>
    </row>
    <row r="632" spans="4:10">
      <c r="D632" s="47" t="s">
        <v>716</v>
      </c>
      <c r="E632" s="47" t="s">
        <v>768</v>
      </c>
      <c r="F632" s="47">
        <v>3</v>
      </c>
      <c r="G632" s="47">
        <v>7.57</v>
      </c>
      <c r="H632" s="121">
        <f t="shared" si="27"/>
        <v>757</v>
      </c>
      <c r="I632" s="121">
        <f t="shared" si="28"/>
        <v>2271</v>
      </c>
      <c r="J632" s="121">
        <f t="shared" si="29"/>
        <v>1892.5</v>
      </c>
    </row>
    <row r="633" spans="4:10">
      <c r="D633" s="47" t="s">
        <v>716</v>
      </c>
      <c r="E633" s="47" t="s">
        <v>769</v>
      </c>
      <c r="F633" s="47">
        <v>9</v>
      </c>
      <c r="G633" s="47">
        <v>5.66</v>
      </c>
      <c r="H633" s="121">
        <f t="shared" si="27"/>
        <v>566</v>
      </c>
      <c r="I633" s="121">
        <f t="shared" si="28"/>
        <v>5094</v>
      </c>
      <c r="J633" s="121">
        <f t="shared" si="29"/>
        <v>4245</v>
      </c>
    </row>
    <row r="634" spans="4:10">
      <c r="D634" s="47" t="s">
        <v>716</v>
      </c>
      <c r="E634" s="47" t="s">
        <v>770</v>
      </c>
      <c r="F634" s="47">
        <v>11</v>
      </c>
      <c r="G634" s="47">
        <v>5.94</v>
      </c>
      <c r="H634" s="121">
        <f t="shared" si="27"/>
        <v>594</v>
      </c>
      <c r="I634" s="121">
        <f t="shared" si="28"/>
        <v>6534</v>
      </c>
      <c r="J634" s="121">
        <f t="shared" si="29"/>
        <v>5445</v>
      </c>
    </row>
    <row r="635" spans="4:10">
      <c r="D635" s="47" t="s">
        <v>716</v>
      </c>
      <c r="E635" s="47" t="s">
        <v>771</v>
      </c>
      <c r="F635" s="47">
        <v>6</v>
      </c>
      <c r="G635" s="47">
        <v>6.12</v>
      </c>
      <c r="H635" s="121">
        <f t="shared" si="27"/>
        <v>612</v>
      </c>
      <c r="I635" s="121">
        <f t="shared" si="28"/>
        <v>3672</v>
      </c>
      <c r="J635" s="121">
        <f t="shared" si="29"/>
        <v>3060</v>
      </c>
    </row>
    <row r="636" spans="4:10">
      <c r="D636" s="47" t="s">
        <v>716</v>
      </c>
      <c r="E636" s="47" t="s">
        <v>772</v>
      </c>
      <c r="F636" s="47">
        <v>7</v>
      </c>
      <c r="G636" s="47">
        <v>5.94</v>
      </c>
      <c r="H636" s="121">
        <f t="shared" si="27"/>
        <v>594</v>
      </c>
      <c r="I636" s="121">
        <f t="shared" si="28"/>
        <v>4158</v>
      </c>
      <c r="J636" s="121">
        <f t="shared" si="29"/>
        <v>3465</v>
      </c>
    </row>
    <row r="637" spans="4:10">
      <c r="D637" s="47" t="s">
        <v>716</v>
      </c>
      <c r="E637" s="47" t="s">
        <v>773</v>
      </c>
      <c r="F637" s="47">
        <v>3</v>
      </c>
      <c r="G637" s="47">
        <v>6.04</v>
      </c>
      <c r="H637" s="121">
        <f t="shared" si="27"/>
        <v>604</v>
      </c>
      <c r="I637" s="121">
        <f t="shared" si="28"/>
        <v>1812</v>
      </c>
      <c r="J637" s="121">
        <f t="shared" si="29"/>
        <v>1510</v>
      </c>
    </row>
    <row r="638" spans="4:10">
      <c r="D638" s="47" t="s">
        <v>716</v>
      </c>
      <c r="E638" s="47" t="s">
        <v>774</v>
      </c>
      <c r="F638" s="47">
        <v>2</v>
      </c>
      <c r="G638" s="47">
        <v>5.68</v>
      </c>
      <c r="H638" s="121">
        <f t="shared" si="27"/>
        <v>568</v>
      </c>
      <c r="I638" s="121">
        <f t="shared" si="28"/>
        <v>1136</v>
      </c>
      <c r="J638" s="121">
        <f t="shared" si="29"/>
        <v>946.66666666666663</v>
      </c>
    </row>
    <row r="639" spans="4:10">
      <c r="D639" s="47" t="s">
        <v>716</v>
      </c>
      <c r="E639" s="47" t="s">
        <v>775</v>
      </c>
      <c r="F639" s="47">
        <v>7</v>
      </c>
      <c r="G639" s="47">
        <v>8.4700000000000006</v>
      </c>
      <c r="H639" s="121">
        <f t="shared" si="27"/>
        <v>847.00000000000011</v>
      </c>
      <c r="I639" s="121">
        <f t="shared" si="28"/>
        <v>5929.0000000000009</v>
      </c>
      <c r="J639" s="121">
        <f t="shared" si="29"/>
        <v>4940.8333333333339</v>
      </c>
    </row>
    <row r="640" spans="4:10">
      <c r="D640" s="47" t="s">
        <v>716</v>
      </c>
      <c r="E640" s="47" t="s">
        <v>776</v>
      </c>
      <c r="F640" s="47">
        <v>2</v>
      </c>
      <c r="G640" s="47">
        <v>5.86</v>
      </c>
      <c r="H640" s="121">
        <f t="shared" si="27"/>
        <v>586</v>
      </c>
      <c r="I640" s="121">
        <f t="shared" si="28"/>
        <v>1172</v>
      </c>
      <c r="J640" s="121">
        <f t="shared" si="29"/>
        <v>976.66666666666663</v>
      </c>
    </row>
    <row r="641" spans="4:10">
      <c r="D641" s="47" t="s">
        <v>716</v>
      </c>
      <c r="E641" s="47" t="s">
        <v>777</v>
      </c>
      <c r="F641" s="47">
        <v>4</v>
      </c>
      <c r="G641" s="47">
        <v>7.57</v>
      </c>
      <c r="H641" s="121">
        <f t="shared" si="27"/>
        <v>757</v>
      </c>
      <c r="I641" s="121">
        <f t="shared" si="28"/>
        <v>3028</v>
      </c>
      <c r="J641" s="121">
        <f t="shared" si="29"/>
        <v>2523.3333333333335</v>
      </c>
    </row>
    <row r="642" spans="4:10">
      <c r="D642" s="47" t="s">
        <v>716</v>
      </c>
      <c r="E642" s="47" t="s">
        <v>778</v>
      </c>
      <c r="F642" s="47">
        <v>7</v>
      </c>
      <c r="G642" s="47">
        <v>10.34</v>
      </c>
      <c r="H642" s="121">
        <f t="shared" si="27"/>
        <v>1034</v>
      </c>
      <c r="I642" s="121">
        <f t="shared" si="28"/>
        <v>7238</v>
      </c>
      <c r="J642" s="121">
        <f t="shared" si="29"/>
        <v>6031.666666666667</v>
      </c>
    </row>
    <row r="643" spans="4:10">
      <c r="D643" s="47" t="s">
        <v>716</v>
      </c>
      <c r="E643" s="47" t="s">
        <v>779</v>
      </c>
      <c r="F643" s="47">
        <v>10</v>
      </c>
      <c r="G643" s="47">
        <v>10.199999999999999</v>
      </c>
      <c r="H643" s="121">
        <f t="shared" si="27"/>
        <v>1019.9999999999999</v>
      </c>
      <c r="I643" s="121">
        <f t="shared" si="28"/>
        <v>10199.999999999998</v>
      </c>
      <c r="J643" s="121">
        <f t="shared" si="29"/>
        <v>8499.9999999999982</v>
      </c>
    </row>
    <row r="644" spans="4:10">
      <c r="D644" s="47" t="s">
        <v>716</v>
      </c>
      <c r="E644" s="47" t="s">
        <v>780</v>
      </c>
      <c r="F644" s="47">
        <v>11</v>
      </c>
      <c r="G644" s="47">
        <v>10.64</v>
      </c>
      <c r="H644" s="121">
        <f t="shared" si="27"/>
        <v>1064</v>
      </c>
      <c r="I644" s="121">
        <f t="shared" si="28"/>
        <v>11704</v>
      </c>
      <c r="J644" s="121">
        <f t="shared" si="29"/>
        <v>9753.3333333333339</v>
      </c>
    </row>
    <row r="645" spans="4:10">
      <c r="D645" s="47" t="s">
        <v>716</v>
      </c>
      <c r="E645" s="47" t="s">
        <v>781</v>
      </c>
      <c r="F645" s="47">
        <v>7</v>
      </c>
      <c r="G645" s="47">
        <v>35.74</v>
      </c>
      <c r="H645" s="121">
        <f t="shared" si="27"/>
        <v>3574</v>
      </c>
      <c r="I645" s="121">
        <f t="shared" si="28"/>
        <v>25018</v>
      </c>
      <c r="J645" s="121">
        <f t="shared" si="29"/>
        <v>20848.333333333332</v>
      </c>
    </row>
    <row r="646" spans="4:10">
      <c r="D646" s="47" t="s">
        <v>716</v>
      </c>
      <c r="E646" s="47" t="s">
        <v>782</v>
      </c>
      <c r="F646" s="47">
        <v>7</v>
      </c>
      <c r="G646" s="47">
        <v>8.16</v>
      </c>
      <c r="H646" s="121">
        <f t="shared" si="27"/>
        <v>816</v>
      </c>
      <c r="I646" s="121">
        <f t="shared" si="28"/>
        <v>5712</v>
      </c>
      <c r="J646" s="121">
        <f t="shared" si="29"/>
        <v>4760</v>
      </c>
    </row>
    <row r="647" spans="4:10">
      <c r="D647" s="47" t="s">
        <v>716</v>
      </c>
      <c r="E647" s="47" t="s">
        <v>783</v>
      </c>
      <c r="F647" s="47">
        <v>4</v>
      </c>
      <c r="G647" s="47">
        <v>5.82</v>
      </c>
      <c r="H647" s="121">
        <f t="shared" si="27"/>
        <v>582</v>
      </c>
      <c r="I647" s="121">
        <f t="shared" si="28"/>
        <v>2328</v>
      </c>
      <c r="J647" s="121">
        <f t="shared" si="29"/>
        <v>1940</v>
      </c>
    </row>
    <row r="648" spans="4:10">
      <c r="D648" s="47" t="s">
        <v>716</v>
      </c>
      <c r="E648" s="47" t="s">
        <v>784</v>
      </c>
      <c r="F648" s="47">
        <v>6</v>
      </c>
      <c r="G648" s="47">
        <v>8.2100000000000009</v>
      </c>
      <c r="H648" s="121">
        <f t="shared" si="27"/>
        <v>821.00000000000011</v>
      </c>
      <c r="I648" s="121">
        <f t="shared" si="28"/>
        <v>4926.0000000000009</v>
      </c>
      <c r="J648" s="121">
        <f t="shared" si="29"/>
        <v>4105.0000000000009</v>
      </c>
    </row>
    <row r="649" spans="4:10">
      <c r="D649" s="47" t="s">
        <v>716</v>
      </c>
      <c r="E649" s="47" t="s">
        <v>785</v>
      </c>
      <c r="F649" s="47">
        <v>3</v>
      </c>
      <c r="G649" s="47">
        <v>5.95</v>
      </c>
      <c r="H649" s="121">
        <f t="shared" si="27"/>
        <v>595</v>
      </c>
      <c r="I649" s="121">
        <f t="shared" si="28"/>
        <v>1785</v>
      </c>
      <c r="J649" s="121">
        <f t="shared" si="29"/>
        <v>1487.5</v>
      </c>
    </row>
    <row r="650" spans="4:10">
      <c r="D650" s="47" t="s">
        <v>716</v>
      </c>
      <c r="E650" s="47" t="s">
        <v>786</v>
      </c>
      <c r="F650" s="47">
        <v>11</v>
      </c>
      <c r="G650" s="47">
        <v>6.03</v>
      </c>
      <c r="H650" s="121">
        <f t="shared" ref="H650:H713" si="30">G650*$B$2</f>
        <v>603</v>
      </c>
      <c r="I650" s="121">
        <f t="shared" si="28"/>
        <v>6633</v>
      </c>
      <c r="J650" s="121">
        <f t="shared" si="29"/>
        <v>5527.5</v>
      </c>
    </row>
    <row r="651" spans="4:10">
      <c r="D651" s="47" t="s">
        <v>716</v>
      </c>
      <c r="E651" s="47" t="s">
        <v>787</v>
      </c>
      <c r="F651" s="47">
        <v>6</v>
      </c>
      <c r="G651" s="47">
        <v>10.24</v>
      </c>
      <c r="H651" s="121">
        <f t="shared" si="30"/>
        <v>1024</v>
      </c>
      <c r="I651" s="121">
        <f t="shared" ref="I651:I714" si="31">F651*H651</f>
        <v>6144</v>
      </c>
      <c r="J651" s="121">
        <f t="shared" ref="J651:J714" si="32">I651-I651*20/120</f>
        <v>5120</v>
      </c>
    </row>
    <row r="652" spans="4:10">
      <c r="D652" s="47" t="s">
        <v>716</v>
      </c>
      <c r="E652" s="47" t="s">
        <v>788</v>
      </c>
      <c r="F652" s="47">
        <v>3</v>
      </c>
      <c r="G652" s="47">
        <v>10.3</v>
      </c>
      <c r="H652" s="121">
        <f t="shared" si="30"/>
        <v>1030</v>
      </c>
      <c r="I652" s="121">
        <f t="shared" si="31"/>
        <v>3090</v>
      </c>
      <c r="J652" s="121">
        <f t="shared" si="32"/>
        <v>2575</v>
      </c>
    </row>
    <row r="653" spans="4:10">
      <c r="D653" s="47" t="s">
        <v>716</v>
      </c>
      <c r="E653" s="47" t="s">
        <v>789</v>
      </c>
      <c r="F653" s="47">
        <v>11</v>
      </c>
      <c r="G653" s="47">
        <v>7.57</v>
      </c>
      <c r="H653" s="121">
        <f t="shared" si="30"/>
        <v>757</v>
      </c>
      <c r="I653" s="121">
        <f t="shared" si="31"/>
        <v>8327</v>
      </c>
      <c r="J653" s="121">
        <f t="shared" si="32"/>
        <v>6939.166666666667</v>
      </c>
    </row>
    <row r="654" spans="4:10">
      <c r="D654" s="47" t="s">
        <v>716</v>
      </c>
      <c r="E654" s="47" t="s">
        <v>790</v>
      </c>
      <c r="F654" s="47">
        <v>5</v>
      </c>
      <c r="G654" s="47">
        <v>5.87</v>
      </c>
      <c r="H654" s="121">
        <f t="shared" si="30"/>
        <v>587</v>
      </c>
      <c r="I654" s="121">
        <f t="shared" si="31"/>
        <v>2935</v>
      </c>
      <c r="J654" s="121">
        <f t="shared" si="32"/>
        <v>2445.8333333333335</v>
      </c>
    </row>
    <row r="655" spans="4:10">
      <c r="D655" s="47" t="s">
        <v>716</v>
      </c>
      <c r="E655" s="47" t="s">
        <v>791</v>
      </c>
      <c r="F655" s="47">
        <v>9</v>
      </c>
      <c r="G655" s="47">
        <v>5.9</v>
      </c>
      <c r="H655" s="121">
        <f t="shared" si="30"/>
        <v>590</v>
      </c>
      <c r="I655" s="121">
        <f t="shared" si="31"/>
        <v>5310</v>
      </c>
      <c r="J655" s="121">
        <f t="shared" si="32"/>
        <v>4425</v>
      </c>
    </row>
    <row r="656" spans="4:10">
      <c r="D656" s="47" t="s">
        <v>716</v>
      </c>
      <c r="E656" s="47" t="s">
        <v>792</v>
      </c>
      <c r="F656" s="47">
        <v>11</v>
      </c>
      <c r="G656" s="47">
        <v>10.130000000000001</v>
      </c>
      <c r="H656" s="121">
        <f t="shared" si="30"/>
        <v>1013.0000000000001</v>
      </c>
      <c r="I656" s="121">
        <f t="shared" si="31"/>
        <v>11143.000000000002</v>
      </c>
      <c r="J656" s="121">
        <f t="shared" si="32"/>
        <v>9285.8333333333358</v>
      </c>
    </row>
    <row r="657" spans="4:10">
      <c r="D657" s="47" t="s">
        <v>716</v>
      </c>
      <c r="E657" s="47" t="s">
        <v>793</v>
      </c>
      <c r="F657" s="47">
        <v>5</v>
      </c>
      <c r="G657" s="47">
        <v>33.89</v>
      </c>
      <c r="H657" s="121">
        <f t="shared" si="30"/>
        <v>3389</v>
      </c>
      <c r="I657" s="121">
        <f t="shared" si="31"/>
        <v>16945</v>
      </c>
      <c r="J657" s="121">
        <f t="shared" si="32"/>
        <v>14120.833333333334</v>
      </c>
    </row>
    <row r="658" spans="4:10">
      <c r="D658" s="47" t="s">
        <v>716</v>
      </c>
      <c r="E658" s="47" t="s">
        <v>794</v>
      </c>
      <c r="F658" s="47">
        <v>4</v>
      </c>
      <c r="G658" s="47">
        <v>9.4700000000000006</v>
      </c>
      <c r="H658" s="121">
        <f t="shared" si="30"/>
        <v>947.00000000000011</v>
      </c>
      <c r="I658" s="121">
        <f t="shared" si="31"/>
        <v>3788.0000000000005</v>
      </c>
      <c r="J658" s="121">
        <f t="shared" si="32"/>
        <v>3156.666666666667</v>
      </c>
    </row>
    <row r="659" spans="4:10">
      <c r="D659" s="47" t="s">
        <v>716</v>
      </c>
      <c r="E659" s="47" t="s">
        <v>795</v>
      </c>
      <c r="F659" s="47">
        <v>5</v>
      </c>
      <c r="G659" s="47">
        <v>8.4499999999999993</v>
      </c>
      <c r="H659" s="121">
        <f t="shared" si="30"/>
        <v>844.99999999999989</v>
      </c>
      <c r="I659" s="121">
        <f t="shared" si="31"/>
        <v>4224.9999999999991</v>
      </c>
      <c r="J659" s="121">
        <f t="shared" si="32"/>
        <v>3520.8333333333326</v>
      </c>
    </row>
    <row r="660" spans="4:10">
      <c r="D660" s="47" t="s">
        <v>716</v>
      </c>
      <c r="E660" s="47" t="s">
        <v>796</v>
      </c>
      <c r="F660" s="47">
        <v>2</v>
      </c>
      <c r="G660" s="47">
        <v>5.97</v>
      </c>
      <c r="H660" s="121">
        <f t="shared" si="30"/>
        <v>597</v>
      </c>
      <c r="I660" s="121">
        <f t="shared" si="31"/>
        <v>1194</v>
      </c>
      <c r="J660" s="121">
        <f t="shared" si="32"/>
        <v>995</v>
      </c>
    </row>
    <row r="661" spans="4:10">
      <c r="D661" s="47" t="s">
        <v>716</v>
      </c>
      <c r="E661" s="47" t="s">
        <v>797</v>
      </c>
      <c r="F661" s="47">
        <v>4</v>
      </c>
      <c r="G661" s="47">
        <v>8.58</v>
      </c>
      <c r="H661" s="121">
        <f t="shared" si="30"/>
        <v>858</v>
      </c>
      <c r="I661" s="121">
        <f t="shared" si="31"/>
        <v>3432</v>
      </c>
      <c r="J661" s="121">
        <f t="shared" si="32"/>
        <v>2860</v>
      </c>
    </row>
    <row r="662" spans="4:10">
      <c r="D662" s="47" t="s">
        <v>716</v>
      </c>
      <c r="E662" s="47" t="s">
        <v>798</v>
      </c>
      <c r="F662" s="47">
        <v>11</v>
      </c>
      <c r="G662" s="47">
        <v>8.16</v>
      </c>
      <c r="H662" s="121">
        <f t="shared" si="30"/>
        <v>816</v>
      </c>
      <c r="I662" s="121">
        <f t="shared" si="31"/>
        <v>8976</v>
      </c>
      <c r="J662" s="121">
        <f t="shared" si="32"/>
        <v>7480</v>
      </c>
    </row>
    <row r="663" spans="4:10">
      <c r="D663" s="47" t="s">
        <v>716</v>
      </c>
      <c r="E663" s="47" t="s">
        <v>799</v>
      </c>
      <c r="F663" s="47">
        <v>4</v>
      </c>
      <c r="G663" s="47">
        <v>6.06</v>
      </c>
      <c r="H663" s="121">
        <f t="shared" si="30"/>
        <v>606</v>
      </c>
      <c r="I663" s="121">
        <f t="shared" si="31"/>
        <v>2424</v>
      </c>
      <c r="J663" s="121">
        <f t="shared" si="32"/>
        <v>2020</v>
      </c>
    </row>
    <row r="664" spans="4:10">
      <c r="D664" s="47" t="s">
        <v>716</v>
      </c>
      <c r="E664" s="47" t="s">
        <v>800</v>
      </c>
      <c r="F664" s="47">
        <v>3</v>
      </c>
      <c r="G664" s="47">
        <v>24.73</v>
      </c>
      <c r="H664" s="121">
        <f t="shared" si="30"/>
        <v>2473</v>
      </c>
      <c r="I664" s="121">
        <f t="shared" si="31"/>
        <v>7419</v>
      </c>
      <c r="J664" s="121">
        <f t="shared" si="32"/>
        <v>6182.5</v>
      </c>
    </row>
    <row r="665" spans="4:10">
      <c r="D665" s="47" t="s">
        <v>716</v>
      </c>
      <c r="E665" s="47" t="s">
        <v>801</v>
      </c>
      <c r="F665" s="47">
        <v>9</v>
      </c>
      <c r="G665" s="47">
        <v>5.96</v>
      </c>
      <c r="H665" s="121">
        <f t="shared" si="30"/>
        <v>596</v>
      </c>
      <c r="I665" s="121">
        <f t="shared" si="31"/>
        <v>5364</v>
      </c>
      <c r="J665" s="121">
        <f t="shared" si="32"/>
        <v>4470</v>
      </c>
    </row>
    <row r="666" spans="4:10">
      <c r="D666" s="47" t="s">
        <v>716</v>
      </c>
      <c r="E666" s="47" t="s">
        <v>802</v>
      </c>
      <c r="F666" s="47">
        <v>8</v>
      </c>
      <c r="G666" s="47">
        <v>6.28</v>
      </c>
      <c r="H666" s="121">
        <f t="shared" si="30"/>
        <v>628</v>
      </c>
      <c r="I666" s="121">
        <f t="shared" si="31"/>
        <v>5024</v>
      </c>
      <c r="J666" s="121">
        <f t="shared" si="32"/>
        <v>4186.666666666667</v>
      </c>
    </row>
    <row r="667" spans="4:10">
      <c r="D667" s="47" t="s">
        <v>716</v>
      </c>
      <c r="E667" s="47" t="s">
        <v>803</v>
      </c>
      <c r="F667" s="47">
        <v>8</v>
      </c>
      <c r="G667" s="47">
        <v>5.86</v>
      </c>
      <c r="H667" s="121">
        <f t="shared" si="30"/>
        <v>586</v>
      </c>
      <c r="I667" s="121">
        <f t="shared" si="31"/>
        <v>4688</v>
      </c>
      <c r="J667" s="121">
        <f t="shared" si="32"/>
        <v>3906.6666666666665</v>
      </c>
    </row>
    <row r="668" spans="4:10">
      <c r="D668" s="47" t="s">
        <v>716</v>
      </c>
      <c r="E668" s="47" t="s">
        <v>804</v>
      </c>
      <c r="F668" s="47">
        <v>8</v>
      </c>
      <c r="G668" s="47">
        <v>9.44</v>
      </c>
      <c r="H668" s="121">
        <f t="shared" si="30"/>
        <v>944</v>
      </c>
      <c r="I668" s="121">
        <f t="shared" si="31"/>
        <v>7552</v>
      </c>
      <c r="J668" s="121">
        <f t="shared" si="32"/>
        <v>6293.333333333333</v>
      </c>
    </row>
    <row r="669" spans="4:10">
      <c r="D669" s="47" t="s">
        <v>716</v>
      </c>
      <c r="E669" s="47" t="s">
        <v>805</v>
      </c>
      <c r="F669" s="47">
        <v>4</v>
      </c>
      <c r="G669" s="47">
        <v>8.2100000000000009</v>
      </c>
      <c r="H669" s="121">
        <f t="shared" si="30"/>
        <v>821.00000000000011</v>
      </c>
      <c r="I669" s="121">
        <f t="shared" si="31"/>
        <v>3284.0000000000005</v>
      </c>
      <c r="J669" s="121">
        <f t="shared" si="32"/>
        <v>2736.666666666667</v>
      </c>
    </row>
    <row r="670" spans="4:10">
      <c r="D670" s="47" t="s">
        <v>716</v>
      </c>
      <c r="E670" s="47" t="s">
        <v>806</v>
      </c>
      <c r="F670" s="47">
        <v>2</v>
      </c>
      <c r="G670" s="47">
        <v>5.91</v>
      </c>
      <c r="H670" s="121">
        <f t="shared" si="30"/>
        <v>591</v>
      </c>
      <c r="I670" s="121">
        <f t="shared" si="31"/>
        <v>1182</v>
      </c>
      <c r="J670" s="121">
        <f t="shared" si="32"/>
        <v>985</v>
      </c>
    </row>
    <row r="671" spans="4:10">
      <c r="D671" s="47" t="s">
        <v>716</v>
      </c>
      <c r="E671" s="47" t="s">
        <v>807</v>
      </c>
      <c r="F671" s="47">
        <v>6</v>
      </c>
      <c r="G671" s="47">
        <v>6.23</v>
      </c>
      <c r="H671" s="121">
        <f t="shared" si="30"/>
        <v>623</v>
      </c>
      <c r="I671" s="121">
        <f t="shared" si="31"/>
        <v>3738</v>
      </c>
      <c r="J671" s="121">
        <f t="shared" si="32"/>
        <v>3115</v>
      </c>
    </row>
    <row r="672" spans="4:10">
      <c r="D672" s="47" t="s">
        <v>716</v>
      </c>
      <c r="E672" s="47" t="s">
        <v>808</v>
      </c>
      <c r="F672" s="47">
        <v>9</v>
      </c>
      <c r="G672" s="47">
        <v>22.39</v>
      </c>
      <c r="H672" s="121">
        <f t="shared" si="30"/>
        <v>2239</v>
      </c>
      <c r="I672" s="121">
        <f t="shared" si="31"/>
        <v>20151</v>
      </c>
      <c r="J672" s="121">
        <f t="shared" si="32"/>
        <v>16792.5</v>
      </c>
    </row>
    <row r="673" spans="4:10">
      <c r="D673" s="47" t="s">
        <v>716</v>
      </c>
      <c r="E673" s="47" t="s">
        <v>809</v>
      </c>
      <c r="F673" s="47">
        <v>7</v>
      </c>
      <c r="G673" s="47">
        <v>5.96</v>
      </c>
      <c r="H673" s="121">
        <f t="shared" si="30"/>
        <v>596</v>
      </c>
      <c r="I673" s="121">
        <f t="shared" si="31"/>
        <v>4172</v>
      </c>
      <c r="J673" s="121">
        <f t="shared" si="32"/>
        <v>3476.6666666666665</v>
      </c>
    </row>
    <row r="674" spans="4:10">
      <c r="D674" s="47" t="s">
        <v>716</v>
      </c>
      <c r="E674" s="47" t="s">
        <v>810</v>
      </c>
      <c r="F674" s="47">
        <v>2</v>
      </c>
      <c r="G674" s="47">
        <v>14.9</v>
      </c>
      <c r="H674" s="121">
        <f t="shared" si="30"/>
        <v>1490</v>
      </c>
      <c r="I674" s="121">
        <f t="shared" si="31"/>
        <v>2980</v>
      </c>
      <c r="J674" s="121">
        <f t="shared" si="32"/>
        <v>2483.3333333333335</v>
      </c>
    </row>
    <row r="675" spans="4:10">
      <c r="D675" s="47" t="s">
        <v>716</v>
      </c>
      <c r="E675" s="47" t="s">
        <v>811</v>
      </c>
      <c r="F675" s="47">
        <v>5</v>
      </c>
      <c r="G675" s="47">
        <v>35.729999999999997</v>
      </c>
      <c r="H675" s="121">
        <f t="shared" si="30"/>
        <v>3572.9999999999995</v>
      </c>
      <c r="I675" s="121">
        <f t="shared" si="31"/>
        <v>17864.999999999996</v>
      </c>
      <c r="J675" s="121">
        <f t="shared" si="32"/>
        <v>14887.499999999996</v>
      </c>
    </row>
    <row r="676" spans="4:10">
      <c r="D676" s="47" t="s">
        <v>716</v>
      </c>
      <c r="E676" s="47" t="s">
        <v>812</v>
      </c>
      <c r="F676" s="47">
        <v>10</v>
      </c>
      <c r="G676" s="47">
        <v>34.08</v>
      </c>
      <c r="H676" s="121">
        <f t="shared" si="30"/>
        <v>3408</v>
      </c>
      <c r="I676" s="121">
        <f t="shared" si="31"/>
        <v>34080</v>
      </c>
      <c r="J676" s="121">
        <f t="shared" si="32"/>
        <v>28400</v>
      </c>
    </row>
    <row r="677" spans="4:10">
      <c r="D677" s="47" t="s">
        <v>716</v>
      </c>
      <c r="E677" s="47" t="s">
        <v>813</v>
      </c>
      <c r="F677" s="47">
        <v>10</v>
      </c>
      <c r="G677" s="47">
        <v>10.52</v>
      </c>
      <c r="H677" s="121">
        <f t="shared" si="30"/>
        <v>1052</v>
      </c>
      <c r="I677" s="121">
        <f t="shared" si="31"/>
        <v>10520</v>
      </c>
      <c r="J677" s="121">
        <f t="shared" si="32"/>
        <v>8766.6666666666661</v>
      </c>
    </row>
    <row r="678" spans="4:10">
      <c r="D678" s="47" t="s">
        <v>716</v>
      </c>
      <c r="E678" s="47" t="s">
        <v>814</v>
      </c>
      <c r="F678" s="47">
        <v>8</v>
      </c>
      <c r="G678" s="47">
        <v>40.93</v>
      </c>
      <c r="H678" s="121">
        <f t="shared" si="30"/>
        <v>4093</v>
      </c>
      <c r="I678" s="121">
        <f t="shared" si="31"/>
        <v>32744</v>
      </c>
      <c r="J678" s="121">
        <f t="shared" si="32"/>
        <v>27286.666666666668</v>
      </c>
    </row>
    <row r="679" spans="4:10">
      <c r="D679" s="47" t="s">
        <v>716</v>
      </c>
      <c r="E679" s="47" t="s">
        <v>815</v>
      </c>
      <c r="F679" s="47">
        <v>8</v>
      </c>
      <c r="G679" s="47">
        <v>10.199999999999999</v>
      </c>
      <c r="H679" s="121">
        <f t="shared" si="30"/>
        <v>1019.9999999999999</v>
      </c>
      <c r="I679" s="121">
        <f t="shared" si="31"/>
        <v>8159.9999999999991</v>
      </c>
      <c r="J679" s="121">
        <f t="shared" si="32"/>
        <v>6799.9999999999991</v>
      </c>
    </row>
    <row r="680" spans="4:10">
      <c r="D680" s="47" t="s">
        <v>716</v>
      </c>
      <c r="E680" s="47" t="s">
        <v>816</v>
      </c>
      <c r="F680" s="47">
        <v>4</v>
      </c>
      <c r="G680" s="47">
        <v>10.26</v>
      </c>
      <c r="H680" s="121">
        <f t="shared" si="30"/>
        <v>1026</v>
      </c>
      <c r="I680" s="121">
        <f t="shared" si="31"/>
        <v>4104</v>
      </c>
      <c r="J680" s="121">
        <f t="shared" si="32"/>
        <v>3420</v>
      </c>
    </row>
    <row r="681" spans="4:10">
      <c r="D681" s="47" t="s">
        <v>716</v>
      </c>
      <c r="E681" s="47" t="s">
        <v>817</v>
      </c>
      <c r="F681" s="47">
        <v>10</v>
      </c>
      <c r="G681" s="47">
        <v>8.1999999999999993</v>
      </c>
      <c r="H681" s="121">
        <f t="shared" si="30"/>
        <v>819.99999999999989</v>
      </c>
      <c r="I681" s="121">
        <f t="shared" si="31"/>
        <v>8199.9999999999982</v>
      </c>
      <c r="J681" s="121">
        <f t="shared" si="32"/>
        <v>6833.3333333333321</v>
      </c>
    </row>
    <row r="682" spans="4:10">
      <c r="D682" s="47" t="s">
        <v>716</v>
      </c>
      <c r="E682" s="47" t="s">
        <v>818</v>
      </c>
      <c r="F682" s="47">
        <v>3</v>
      </c>
      <c r="G682" s="47">
        <v>10.199999999999999</v>
      </c>
      <c r="H682" s="121">
        <f t="shared" si="30"/>
        <v>1019.9999999999999</v>
      </c>
      <c r="I682" s="121">
        <f t="shared" si="31"/>
        <v>3059.9999999999995</v>
      </c>
      <c r="J682" s="121">
        <f t="shared" si="32"/>
        <v>2549.9999999999995</v>
      </c>
    </row>
    <row r="683" spans="4:10">
      <c r="D683" s="47" t="s">
        <v>716</v>
      </c>
      <c r="E683" s="47" t="s">
        <v>819</v>
      </c>
      <c r="F683" s="47">
        <v>4</v>
      </c>
      <c r="G683" s="47">
        <v>5.94</v>
      </c>
      <c r="H683" s="121">
        <f t="shared" si="30"/>
        <v>594</v>
      </c>
      <c r="I683" s="121">
        <f t="shared" si="31"/>
        <v>2376</v>
      </c>
      <c r="J683" s="121">
        <f t="shared" si="32"/>
        <v>1980</v>
      </c>
    </row>
    <row r="684" spans="4:10">
      <c r="D684" s="47" t="s">
        <v>716</v>
      </c>
      <c r="E684" s="47" t="s">
        <v>820</v>
      </c>
      <c r="F684" s="47">
        <v>7</v>
      </c>
      <c r="G684" s="47">
        <v>8.69</v>
      </c>
      <c r="H684" s="121">
        <f t="shared" si="30"/>
        <v>869</v>
      </c>
      <c r="I684" s="121">
        <f t="shared" si="31"/>
        <v>6083</v>
      </c>
      <c r="J684" s="121">
        <f t="shared" si="32"/>
        <v>5069.166666666667</v>
      </c>
    </row>
    <row r="685" spans="4:10">
      <c r="D685" s="47" t="s">
        <v>716</v>
      </c>
      <c r="E685" s="47" t="s">
        <v>821</v>
      </c>
      <c r="F685" s="47">
        <v>11</v>
      </c>
      <c r="G685" s="47">
        <v>5.41</v>
      </c>
      <c r="H685" s="121">
        <f t="shared" si="30"/>
        <v>541</v>
      </c>
      <c r="I685" s="121">
        <f t="shared" si="31"/>
        <v>5951</v>
      </c>
      <c r="J685" s="121">
        <f t="shared" si="32"/>
        <v>4959.166666666667</v>
      </c>
    </row>
    <row r="686" spans="4:10">
      <c r="D686" s="47" t="s">
        <v>716</v>
      </c>
      <c r="E686" s="47" t="s">
        <v>822</v>
      </c>
      <c r="F686" s="47">
        <v>3</v>
      </c>
      <c r="G686" s="47">
        <v>6.59</v>
      </c>
      <c r="H686" s="121">
        <f t="shared" si="30"/>
        <v>659</v>
      </c>
      <c r="I686" s="121">
        <f t="shared" si="31"/>
        <v>1977</v>
      </c>
      <c r="J686" s="121">
        <f t="shared" si="32"/>
        <v>1647.5</v>
      </c>
    </row>
    <row r="687" spans="4:10">
      <c r="D687" s="47" t="s">
        <v>716</v>
      </c>
      <c r="E687" s="47" t="s">
        <v>823</v>
      </c>
      <c r="F687" s="47">
        <v>2</v>
      </c>
      <c r="G687" s="47">
        <v>21.78</v>
      </c>
      <c r="H687" s="121">
        <f t="shared" si="30"/>
        <v>2178</v>
      </c>
      <c r="I687" s="121">
        <f t="shared" si="31"/>
        <v>4356</v>
      </c>
      <c r="J687" s="121">
        <f t="shared" si="32"/>
        <v>3630</v>
      </c>
    </row>
    <row r="688" spans="4:10">
      <c r="D688" s="47" t="s">
        <v>716</v>
      </c>
      <c r="E688" s="47" t="s">
        <v>824</v>
      </c>
      <c r="F688" s="47">
        <v>2</v>
      </c>
      <c r="G688" s="47">
        <v>5.58</v>
      </c>
      <c r="H688" s="121">
        <f t="shared" si="30"/>
        <v>558</v>
      </c>
      <c r="I688" s="121">
        <f t="shared" si="31"/>
        <v>1116</v>
      </c>
      <c r="J688" s="121">
        <f t="shared" si="32"/>
        <v>930</v>
      </c>
    </row>
    <row r="689" spans="4:10">
      <c r="D689" s="47" t="s">
        <v>716</v>
      </c>
      <c r="E689" s="47" t="s">
        <v>825</v>
      </c>
      <c r="F689" s="47">
        <v>7</v>
      </c>
      <c r="G689" s="47">
        <v>10.8</v>
      </c>
      <c r="H689" s="121">
        <f t="shared" si="30"/>
        <v>1080</v>
      </c>
      <c r="I689" s="121">
        <f t="shared" si="31"/>
        <v>7560</v>
      </c>
      <c r="J689" s="121">
        <f t="shared" si="32"/>
        <v>6300</v>
      </c>
    </row>
    <row r="690" spans="4:10">
      <c r="D690" s="47" t="s">
        <v>716</v>
      </c>
      <c r="E690" s="47" t="s">
        <v>826</v>
      </c>
      <c r="F690" s="47">
        <v>9</v>
      </c>
      <c r="G690" s="47">
        <v>10.85</v>
      </c>
      <c r="H690" s="121">
        <f t="shared" si="30"/>
        <v>1085</v>
      </c>
      <c r="I690" s="121">
        <f t="shared" si="31"/>
        <v>9765</v>
      </c>
      <c r="J690" s="121">
        <f t="shared" si="32"/>
        <v>8137.5</v>
      </c>
    </row>
    <row r="691" spans="4:10">
      <c r="D691" s="47" t="s">
        <v>716</v>
      </c>
      <c r="E691" s="47" t="s">
        <v>827</v>
      </c>
      <c r="F691" s="47">
        <v>2</v>
      </c>
      <c r="G691" s="47">
        <v>9.09</v>
      </c>
      <c r="H691" s="121">
        <f t="shared" si="30"/>
        <v>909</v>
      </c>
      <c r="I691" s="121">
        <f t="shared" si="31"/>
        <v>1818</v>
      </c>
      <c r="J691" s="121">
        <f t="shared" si="32"/>
        <v>1515</v>
      </c>
    </row>
    <row r="692" spans="4:10">
      <c r="D692" s="47" t="s">
        <v>716</v>
      </c>
      <c r="E692" s="47" t="s">
        <v>828</v>
      </c>
      <c r="F692" s="47">
        <v>3</v>
      </c>
      <c r="G692" s="47">
        <v>10.8</v>
      </c>
      <c r="H692" s="121">
        <f t="shared" si="30"/>
        <v>1080</v>
      </c>
      <c r="I692" s="121">
        <f t="shared" si="31"/>
        <v>3240</v>
      </c>
      <c r="J692" s="121">
        <f t="shared" si="32"/>
        <v>2700</v>
      </c>
    </row>
    <row r="693" spans="4:10">
      <c r="D693" s="47" t="s">
        <v>716</v>
      </c>
      <c r="E693" s="47" t="s">
        <v>829</v>
      </c>
      <c r="F693" s="47">
        <v>9</v>
      </c>
      <c r="G693" s="47">
        <v>8.81</v>
      </c>
      <c r="H693" s="121">
        <f t="shared" si="30"/>
        <v>881</v>
      </c>
      <c r="I693" s="121">
        <f t="shared" si="31"/>
        <v>7929</v>
      </c>
      <c r="J693" s="121">
        <f t="shared" si="32"/>
        <v>6607.5</v>
      </c>
    </row>
    <row r="694" spans="4:10">
      <c r="D694" s="47" t="s">
        <v>716</v>
      </c>
      <c r="E694" s="47" t="s">
        <v>830</v>
      </c>
      <c r="F694" s="47">
        <v>2</v>
      </c>
      <c r="G694" s="47">
        <v>8.73</v>
      </c>
      <c r="H694" s="121">
        <f t="shared" si="30"/>
        <v>873</v>
      </c>
      <c r="I694" s="121">
        <f t="shared" si="31"/>
        <v>1746</v>
      </c>
      <c r="J694" s="121">
        <f t="shared" si="32"/>
        <v>1455</v>
      </c>
    </row>
    <row r="695" spans="4:10">
      <c r="D695" s="47" t="s">
        <v>716</v>
      </c>
      <c r="E695" s="47" t="s">
        <v>831</v>
      </c>
      <c r="F695" s="47">
        <v>8</v>
      </c>
      <c r="G695" s="47">
        <v>5.4</v>
      </c>
      <c r="H695" s="121">
        <f t="shared" si="30"/>
        <v>540</v>
      </c>
      <c r="I695" s="121">
        <f t="shared" si="31"/>
        <v>4320</v>
      </c>
      <c r="J695" s="121">
        <f t="shared" si="32"/>
        <v>3600</v>
      </c>
    </row>
    <row r="696" spans="4:10">
      <c r="D696" s="47" t="s">
        <v>716</v>
      </c>
      <c r="E696" s="47" t="s">
        <v>832</v>
      </c>
      <c r="F696" s="47">
        <v>5</v>
      </c>
      <c r="G696" s="47">
        <v>10.83</v>
      </c>
      <c r="H696" s="121">
        <f t="shared" si="30"/>
        <v>1083</v>
      </c>
      <c r="I696" s="121">
        <f t="shared" si="31"/>
        <v>5415</v>
      </c>
      <c r="J696" s="121">
        <f t="shared" si="32"/>
        <v>4512.5</v>
      </c>
    </row>
    <row r="697" spans="4:10">
      <c r="D697" s="47" t="s">
        <v>716</v>
      </c>
      <c r="E697" s="47" t="s">
        <v>833</v>
      </c>
      <c r="F697" s="47">
        <v>9</v>
      </c>
      <c r="G697" s="47">
        <v>6.92</v>
      </c>
      <c r="H697" s="121">
        <f t="shared" si="30"/>
        <v>692</v>
      </c>
      <c r="I697" s="121">
        <f t="shared" si="31"/>
        <v>6228</v>
      </c>
      <c r="J697" s="121">
        <f t="shared" si="32"/>
        <v>5190</v>
      </c>
    </row>
    <row r="698" spans="4:10">
      <c r="D698" s="47" t="s">
        <v>716</v>
      </c>
      <c r="E698" s="47" t="s">
        <v>834</v>
      </c>
      <c r="F698" s="47">
        <v>9</v>
      </c>
      <c r="G698" s="47">
        <v>16.29</v>
      </c>
      <c r="H698" s="121">
        <f t="shared" si="30"/>
        <v>1629</v>
      </c>
      <c r="I698" s="121">
        <f t="shared" si="31"/>
        <v>14661</v>
      </c>
      <c r="J698" s="121">
        <f t="shared" si="32"/>
        <v>12217.5</v>
      </c>
    </row>
    <row r="699" spans="4:10">
      <c r="D699" s="47" t="s">
        <v>716</v>
      </c>
      <c r="E699" s="47" t="s">
        <v>835</v>
      </c>
      <c r="F699" s="47">
        <v>9</v>
      </c>
      <c r="G699" s="47">
        <v>10.8</v>
      </c>
      <c r="H699" s="121">
        <f t="shared" si="30"/>
        <v>1080</v>
      </c>
      <c r="I699" s="121">
        <f t="shared" si="31"/>
        <v>9720</v>
      </c>
      <c r="J699" s="121">
        <f t="shared" si="32"/>
        <v>8100</v>
      </c>
    </row>
    <row r="700" spans="4:10">
      <c r="D700" s="47" t="s">
        <v>716</v>
      </c>
      <c r="E700" s="47" t="s">
        <v>836</v>
      </c>
      <c r="F700" s="47">
        <v>11</v>
      </c>
      <c r="G700" s="47">
        <v>5.45</v>
      </c>
      <c r="H700" s="121">
        <f t="shared" si="30"/>
        <v>545</v>
      </c>
      <c r="I700" s="121">
        <f t="shared" si="31"/>
        <v>5995</v>
      </c>
      <c r="J700" s="121">
        <f t="shared" si="32"/>
        <v>4995.833333333333</v>
      </c>
    </row>
    <row r="701" spans="4:10">
      <c r="D701" s="47" t="s">
        <v>716</v>
      </c>
      <c r="E701" s="47" t="s">
        <v>837</v>
      </c>
      <c r="F701" s="47">
        <v>2</v>
      </c>
      <c r="G701" s="47">
        <v>21.61</v>
      </c>
      <c r="H701" s="121">
        <f t="shared" si="30"/>
        <v>2161</v>
      </c>
      <c r="I701" s="121">
        <f t="shared" si="31"/>
        <v>4322</v>
      </c>
      <c r="J701" s="121">
        <f t="shared" si="32"/>
        <v>3601.6666666666665</v>
      </c>
    </row>
    <row r="702" spans="4:10">
      <c r="D702" s="47" t="s">
        <v>716</v>
      </c>
      <c r="E702" s="47" t="s">
        <v>838</v>
      </c>
      <c r="F702" s="47">
        <v>4</v>
      </c>
      <c r="G702" s="47">
        <v>10.81</v>
      </c>
      <c r="H702" s="121">
        <f t="shared" si="30"/>
        <v>1081</v>
      </c>
      <c r="I702" s="121">
        <f t="shared" si="31"/>
        <v>4324</v>
      </c>
      <c r="J702" s="121">
        <f t="shared" si="32"/>
        <v>3603.3333333333335</v>
      </c>
    </row>
    <row r="703" spans="4:10">
      <c r="D703" s="47" t="s">
        <v>716</v>
      </c>
      <c r="E703" s="47" t="s">
        <v>839</v>
      </c>
      <c r="F703" s="47">
        <v>3</v>
      </c>
      <c r="G703" s="47">
        <v>21.78</v>
      </c>
      <c r="H703" s="121">
        <f t="shared" si="30"/>
        <v>2178</v>
      </c>
      <c r="I703" s="121">
        <f t="shared" si="31"/>
        <v>6534</v>
      </c>
      <c r="J703" s="121">
        <f t="shared" si="32"/>
        <v>5445</v>
      </c>
    </row>
    <row r="704" spans="4:10">
      <c r="D704" s="47" t="s">
        <v>716</v>
      </c>
      <c r="E704" s="47" t="s">
        <v>840</v>
      </c>
      <c r="F704" s="47">
        <v>6</v>
      </c>
      <c r="G704" s="47">
        <v>6.65</v>
      </c>
      <c r="H704" s="121">
        <f t="shared" si="30"/>
        <v>665</v>
      </c>
      <c r="I704" s="121">
        <f t="shared" si="31"/>
        <v>3990</v>
      </c>
      <c r="J704" s="121">
        <f t="shared" si="32"/>
        <v>3325</v>
      </c>
    </row>
    <row r="705" spans="4:10">
      <c r="D705" s="47" t="s">
        <v>716</v>
      </c>
      <c r="E705" s="47" t="s">
        <v>841</v>
      </c>
      <c r="F705" s="47">
        <v>5</v>
      </c>
      <c r="G705" s="47">
        <v>16.53</v>
      </c>
      <c r="H705" s="121">
        <f t="shared" si="30"/>
        <v>1653</v>
      </c>
      <c r="I705" s="121">
        <f t="shared" si="31"/>
        <v>8265</v>
      </c>
      <c r="J705" s="121">
        <f t="shared" si="32"/>
        <v>6887.5</v>
      </c>
    </row>
    <row r="706" spans="4:10">
      <c r="D706" s="47" t="s">
        <v>716</v>
      </c>
      <c r="E706" s="47" t="s">
        <v>842</v>
      </c>
      <c r="F706" s="47">
        <v>2</v>
      </c>
      <c r="G706" s="47">
        <v>5.41</v>
      </c>
      <c r="H706" s="121">
        <f t="shared" si="30"/>
        <v>541</v>
      </c>
      <c r="I706" s="121">
        <f t="shared" si="31"/>
        <v>1082</v>
      </c>
      <c r="J706" s="121">
        <f t="shared" si="32"/>
        <v>901.66666666666663</v>
      </c>
    </row>
    <row r="707" spans="4:10">
      <c r="D707" s="47" t="s">
        <v>716</v>
      </c>
      <c r="E707" s="47" t="s">
        <v>843</v>
      </c>
      <c r="F707" s="47">
        <v>2</v>
      </c>
      <c r="G707" s="47">
        <v>6.46</v>
      </c>
      <c r="H707" s="121">
        <f t="shared" si="30"/>
        <v>646</v>
      </c>
      <c r="I707" s="121">
        <f t="shared" si="31"/>
        <v>1292</v>
      </c>
      <c r="J707" s="121">
        <f t="shared" si="32"/>
        <v>1076.6666666666667</v>
      </c>
    </row>
    <row r="708" spans="4:10">
      <c r="D708" s="47" t="s">
        <v>716</v>
      </c>
      <c r="E708" s="47" t="s">
        <v>844</v>
      </c>
      <c r="F708" s="47">
        <v>2</v>
      </c>
      <c r="G708" s="47">
        <v>5.94</v>
      </c>
      <c r="H708" s="121">
        <f t="shared" si="30"/>
        <v>594</v>
      </c>
      <c r="I708" s="121">
        <f t="shared" si="31"/>
        <v>1188</v>
      </c>
      <c r="J708" s="121">
        <f t="shared" si="32"/>
        <v>990</v>
      </c>
    </row>
    <row r="709" spans="4:10">
      <c r="D709" s="47" t="s">
        <v>716</v>
      </c>
      <c r="E709" s="47" t="s">
        <v>845</v>
      </c>
      <c r="F709" s="47">
        <v>9</v>
      </c>
      <c r="G709" s="47">
        <v>7.82</v>
      </c>
      <c r="H709" s="121">
        <f t="shared" si="30"/>
        <v>782</v>
      </c>
      <c r="I709" s="121">
        <f t="shared" si="31"/>
        <v>7038</v>
      </c>
      <c r="J709" s="121">
        <f t="shared" si="32"/>
        <v>5865</v>
      </c>
    </row>
    <row r="710" spans="4:10">
      <c r="D710" s="47" t="s">
        <v>716</v>
      </c>
      <c r="E710" s="47" t="s">
        <v>846</v>
      </c>
      <c r="F710" s="47">
        <v>11</v>
      </c>
      <c r="G710" s="47">
        <v>7.81</v>
      </c>
      <c r="H710" s="121">
        <f t="shared" si="30"/>
        <v>781</v>
      </c>
      <c r="I710" s="121">
        <f t="shared" si="31"/>
        <v>8591</v>
      </c>
      <c r="J710" s="121">
        <f t="shared" si="32"/>
        <v>7159.166666666667</v>
      </c>
    </row>
    <row r="711" spans="4:10">
      <c r="D711" s="47" t="s">
        <v>716</v>
      </c>
      <c r="E711" s="47" t="s">
        <v>847</v>
      </c>
      <c r="F711" s="47">
        <v>8</v>
      </c>
      <c r="G711" s="47">
        <v>5.89</v>
      </c>
      <c r="H711" s="121">
        <f t="shared" si="30"/>
        <v>589</v>
      </c>
      <c r="I711" s="121">
        <f t="shared" si="31"/>
        <v>4712</v>
      </c>
      <c r="J711" s="121">
        <f t="shared" si="32"/>
        <v>3926.6666666666665</v>
      </c>
    </row>
    <row r="712" spans="4:10">
      <c r="D712" s="47" t="s">
        <v>716</v>
      </c>
      <c r="E712" s="47" t="s">
        <v>848</v>
      </c>
      <c r="F712" s="47">
        <v>7</v>
      </c>
      <c r="G712" s="47">
        <v>5.92</v>
      </c>
      <c r="H712" s="121">
        <f t="shared" si="30"/>
        <v>592</v>
      </c>
      <c r="I712" s="121">
        <f t="shared" si="31"/>
        <v>4144</v>
      </c>
      <c r="J712" s="121">
        <f t="shared" si="32"/>
        <v>3453.3333333333335</v>
      </c>
    </row>
    <row r="713" spans="4:10">
      <c r="D713" s="47" t="s">
        <v>716</v>
      </c>
      <c r="E713" s="47" t="s">
        <v>849</v>
      </c>
      <c r="F713" s="47">
        <v>7</v>
      </c>
      <c r="G713" s="47">
        <v>10.199999999999999</v>
      </c>
      <c r="H713" s="121">
        <f t="shared" si="30"/>
        <v>1019.9999999999999</v>
      </c>
      <c r="I713" s="121">
        <f t="shared" si="31"/>
        <v>7139.9999999999991</v>
      </c>
      <c r="J713" s="121">
        <f t="shared" si="32"/>
        <v>5949.9999999999991</v>
      </c>
    </row>
    <row r="714" spans="4:10">
      <c r="D714" s="47" t="s">
        <v>716</v>
      </c>
      <c r="E714" s="47" t="s">
        <v>850</v>
      </c>
      <c r="F714" s="47">
        <v>3</v>
      </c>
      <c r="G714" s="47">
        <v>8.4600000000000009</v>
      </c>
      <c r="H714" s="121">
        <f t="shared" ref="H714:H777" si="33">G714*$B$2</f>
        <v>846.00000000000011</v>
      </c>
      <c r="I714" s="121">
        <f t="shared" si="31"/>
        <v>2538.0000000000005</v>
      </c>
      <c r="J714" s="121">
        <f t="shared" si="32"/>
        <v>2115.0000000000005</v>
      </c>
    </row>
    <row r="715" spans="4:10">
      <c r="D715" s="47" t="s">
        <v>716</v>
      </c>
      <c r="E715" s="47" t="s">
        <v>851</v>
      </c>
      <c r="F715" s="47">
        <v>8</v>
      </c>
      <c r="G715" s="47">
        <v>8.16</v>
      </c>
      <c r="H715" s="121">
        <f t="shared" si="33"/>
        <v>816</v>
      </c>
      <c r="I715" s="121">
        <f t="shared" ref="I715:I778" si="34">F715*H715</f>
        <v>6528</v>
      </c>
      <c r="J715" s="121">
        <f t="shared" ref="J715:J778" si="35">I715-I715*20/120</f>
        <v>5440</v>
      </c>
    </row>
    <row r="716" spans="4:10">
      <c r="D716" s="47" t="s">
        <v>716</v>
      </c>
      <c r="E716" s="47" t="s">
        <v>852</v>
      </c>
      <c r="F716" s="47">
        <v>5</v>
      </c>
      <c r="G716" s="47">
        <v>5.94</v>
      </c>
      <c r="H716" s="121">
        <f t="shared" si="33"/>
        <v>594</v>
      </c>
      <c r="I716" s="121">
        <f t="shared" si="34"/>
        <v>2970</v>
      </c>
      <c r="J716" s="121">
        <f t="shared" si="35"/>
        <v>2475</v>
      </c>
    </row>
    <row r="717" spans="4:10">
      <c r="D717" s="47" t="s">
        <v>716</v>
      </c>
      <c r="E717" s="47" t="s">
        <v>853</v>
      </c>
      <c r="F717" s="47">
        <v>4</v>
      </c>
      <c r="G717" s="47">
        <v>6.05</v>
      </c>
      <c r="H717" s="121">
        <f t="shared" si="33"/>
        <v>605</v>
      </c>
      <c r="I717" s="121">
        <f t="shared" si="34"/>
        <v>2420</v>
      </c>
      <c r="J717" s="121">
        <f t="shared" si="35"/>
        <v>2016.6666666666667</v>
      </c>
    </row>
    <row r="718" spans="4:10">
      <c r="D718" s="47" t="s">
        <v>716</v>
      </c>
      <c r="E718" s="47" t="s">
        <v>854</v>
      </c>
      <c r="F718" s="47">
        <v>2</v>
      </c>
      <c r="G718" s="47">
        <v>6.05</v>
      </c>
      <c r="H718" s="121">
        <f t="shared" si="33"/>
        <v>605</v>
      </c>
      <c r="I718" s="121">
        <f t="shared" si="34"/>
        <v>1210</v>
      </c>
      <c r="J718" s="121">
        <f t="shared" si="35"/>
        <v>1008.3333333333334</v>
      </c>
    </row>
    <row r="719" spans="4:10">
      <c r="D719" s="47" t="s">
        <v>716</v>
      </c>
      <c r="E719" s="47" t="s">
        <v>855</v>
      </c>
      <c r="F719" s="47">
        <v>6</v>
      </c>
      <c r="G719" s="47">
        <v>5.86</v>
      </c>
      <c r="H719" s="121">
        <f t="shared" si="33"/>
        <v>586</v>
      </c>
      <c r="I719" s="121">
        <f t="shared" si="34"/>
        <v>3516</v>
      </c>
      <c r="J719" s="121">
        <f t="shared" si="35"/>
        <v>2930</v>
      </c>
    </row>
    <row r="720" spans="4:10">
      <c r="D720" s="47" t="s">
        <v>716</v>
      </c>
      <c r="E720" s="47" t="s">
        <v>856</v>
      </c>
      <c r="F720" s="47">
        <v>11</v>
      </c>
      <c r="G720" s="47">
        <v>6.66</v>
      </c>
      <c r="H720" s="121">
        <f t="shared" si="33"/>
        <v>666</v>
      </c>
      <c r="I720" s="121">
        <f t="shared" si="34"/>
        <v>7326</v>
      </c>
      <c r="J720" s="121">
        <f t="shared" si="35"/>
        <v>6105</v>
      </c>
    </row>
    <row r="721" spans="4:10">
      <c r="D721" s="47" t="s">
        <v>716</v>
      </c>
      <c r="E721" s="47" t="s">
        <v>857</v>
      </c>
      <c r="F721" s="47">
        <v>3</v>
      </c>
      <c r="G721" s="47">
        <v>5.79</v>
      </c>
      <c r="H721" s="121">
        <f t="shared" si="33"/>
        <v>579</v>
      </c>
      <c r="I721" s="121">
        <f t="shared" si="34"/>
        <v>1737</v>
      </c>
      <c r="J721" s="121">
        <f t="shared" si="35"/>
        <v>1447.5</v>
      </c>
    </row>
    <row r="722" spans="4:10">
      <c r="D722" s="47" t="s">
        <v>716</v>
      </c>
      <c r="E722" s="47" t="s">
        <v>858</v>
      </c>
      <c r="F722" s="47">
        <v>5</v>
      </c>
      <c r="G722" s="47">
        <v>14.66</v>
      </c>
      <c r="H722" s="121">
        <f t="shared" si="33"/>
        <v>1466</v>
      </c>
      <c r="I722" s="121">
        <f t="shared" si="34"/>
        <v>7330</v>
      </c>
      <c r="J722" s="121">
        <f t="shared" si="35"/>
        <v>6108.333333333333</v>
      </c>
    </row>
    <row r="723" spans="4:10">
      <c r="D723" s="47" t="s">
        <v>716</v>
      </c>
      <c r="E723" s="47" t="s">
        <v>859</v>
      </c>
      <c r="F723" s="47">
        <v>7</v>
      </c>
      <c r="G723" s="47">
        <v>5.94</v>
      </c>
      <c r="H723" s="121">
        <f t="shared" si="33"/>
        <v>594</v>
      </c>
      <c r="I723" s="121">
        <f t="shared" si="34"/>
        <v>4158</v>
      </c>
      <c r="J723" s="121">
        <f t="shared" si="35"/>
        <v>3465</v>
      </c>
    </row>
    <row r="724" spans="4:10">
      <c r="D724" s="47" t="s">
        <v>716</v>
      </c>
      <c r="E724" s="47" t="s">
        <v>860</v>
      </c>
      <c r="F724" s="47">
        <v>2</v>
      </c>
      <c r="G724" s="47">
        <v>6.12</v>
      </c>
      <c r="H724" s="121">
        <f t="shared" si="33"/>
        <v>612</v>
      </c>
      <c r="I724" s="121">
        <f t="shared" si="34"/>
        <v>1224</v>
      </c>
      <c r="J724" s="121">
        <f t="shared" si="35"/>
        <v>1020</v>
      </c>
    </row>
    <row r="725" spans="4:10">
      <c r="D725" s="47" t="s">
        <v>716</v>
      </c>
      <c r="E725" s="47" t="s">
        <v>861</v>
      </c>
      <c r="F725" s="47">
        <v>11</v>
      </c>
      <c r="G725" s="47">
        <v>7.57</v>
      </c>
      <c r="H725" s="121">
        <f t="shared" si="33"/>
        <v>757</v>
      </c>
      <c r="I725" s="121">
        <f t="shared" si="34"/>
        <v>8327</v>
      </c>
      <c r="J725" s="121">
        <f t="shared" si="35"/>
        <v>6939.166666666667</v>
      </c>
    </row>
    <row r="726" spans="4:10">
      <c r="D726" s="47" t="s">
        <v>716</v>
      </c>
      <c r="E726" s="47" t="s">
        <v>862</v>
      </c>
      <c r="F726" s="47">
        <v>6</v>
      </c>
      <c r="G726" s="47">
        <v>5.95</v>
      </c>
      <c r="H726" s="121">
        <f t="shared" si="33"/>
        <v>595</v>
      </c>
      <c r="I726" s="121">
        <f t="shared" si="34"/>
        <v>3570</v>
      </c>
      <c r="J726" s="121">
        <f t="shared" si="35"/>
        <v>2975</v>
      </c>
    </row>
    <row r="727" spans="4:10">
      <c r="D727" s="47" t="s">
        <v>716</v>
      </c>
      <c r="E727" s="47" t="s">
        <v>863</v>
      </c>
      <c r="F727" s="47">
        <v>8</v>
      </c>
      <c r="G727" s="47">
        <v>10.78</v>
      </c>
      <c r="H727" s="121">
        <f t="shared" si="33"/>
        <v>1078</v>
      </c>
      <c r="I727" s="121">
        <f t="shared" si="34"/>
        <v>8624</v>
      </c>
      <c r="J727" s="121">
        <f t="shared" si="35"/>
        <v>7186.666666666667</v>
      </c>
    </row>
    <row r="728" spans="4:10">
      <c r="D728" s="47" t="s">
        <v>716</v>
      </c>
      <c r="E728" s="47" t="s">
        <v>864</v>
      </c>
      <c r="F728" s="47">
        <v>11</v>
      </c>
      <c r="G728" s="47">
        <v>5.9</v>
      </c>
      <c r="H728" s="121">
        <f t="shared" si="33"/>
        <v>590</v>
      </c>
      <c r="I728" s="121">
        <f t="shared" si="34"/>
        <v>6490</v>
      </c>
      <c r="J728" s="121">
        <f t="shared" si="35"/>
        <v>5408.333333333333</v>
      </c>
    </row>
    <row r="729" spans="4:10">
      <c r="D729" s="47" t="s">
        <v>716</v>
      </c>
      <c r="E729" s="47" t="s">
        <v>865</v>
      </c>
      <c r="F729" s="47">
        <v>5</v>
      </c>
      <c r="G729" s="47">
        <v>29.75</v>
      </c>
      <c r="H729" s="121">
        <f t="shared" si="33"/>
        <v>2975</v>
      </c>
      <c r="I729" s="121">
        <f t="shared" si="34"/>
        <v>14875</v>
      </c>
      <c r="J729" s="121">
        <f t="shared" si="35"/>
        <v>12395.833333333334</v>
      </c>
    </row>
    <row r="730" spans="4:10">
      <c r="D730" s="47" t="s">
        <v>716</v>
      </c>
      <c r="E730" s="47" t="s">
        <v>866</v>
      </c>
      <c r="F730" s="47">
        <v>11</v>
      </c>
      <c r="G730" s="47">
        <v>6.05</v>
      </c>
      <c r="H730" s="121">
        <f t="shared" si="33"/>
        <v>605</v>
      </c>
      <c r="I730" s="121">
        <f t="shared" si="34"/>
        <v>6655</v>
      </c>
      <c r="J730" s="121">
        <f t="shared" si="35"/>
        <v>5545.833333333333</v>
      </c>
    </row>
    <row r="731" spans="4:10">
      <c r="D731" s="47" t="s">
        <v>716</v>
      </c>
      <c r="E731" s="47" t="s">
        <v>867</v>
      </c>
      <c r="F731" s="47">
        <v>2</v>
      </c>
      <c r="G731" s="47">
        <v>35.729999999999997</v>
      </c>
      <c r="H731" s="121">
        <f t="shared" si="33"/>
        <v>3572.9999999999995</v>
      </c>
      <c r="I731" s="121">
        <f t="shared" si="34"/>
        <v>7145.9999999999991</v>
      </c>
      <c r="J731" s="121">
        <f t="shared" si="35"/>
        <v>5954.9999999999991</v>
      </c>
    </row>
    <row r="732" spans="4:10">
      <c r="D732" s="47" t="s">
        <v>716</v>
      </c>
      <c r="E732" s="47" t="s">
        <v>868</v>
      </c>
      <c r="F732" s="47">
        <v>6</v>
      </c>
      <c r="G732" s="47">
        <v>5.9</v>
      </c>
      <c r="H732" s="121">
        <f t="shared" si="33"/>
        <v>590</v>
      </c>
      <c r="I732" s="121">
        <f t="shared" si="34"/>
        <v>3540</v>
      </c>
      <c r="J732" s="121">
        <f t="shared" si="35"/>
        <v>2950</v>
      </c>
    </row>
    <row r="733" spans="4:10">
      <c r="D733" s="47" t="s">
        <v>716</v>
      </c>
      <c r="E733" s="47" t="s">
        <v>869</v>
      </c>
      <c r="F733" s="47">
        <v>2</v>
      </c>
      <c r="G733" s="47">
        <v>10.95</v>
      </c>
      <c r="H733" s="121">
        <f t="shared" si="33"/>
        <v>1095</v>
      </c>
      <c r="I733" s="121">
        <f t="shared" si="34"/>
        <v>2190</v>
      </c>
      <c r="J733" s="121">
        <f t="shared" si="35"/>
        <v>1825</v>
      </c>
    </row>
    <row r="734" spans="4:10">
      <c r="D734" s="47" t="s">
        <v>716</v>
      </c>
      <c r="E734" s="47" t="s">
        <v>870</v>
      </c>
      <c r="F734" s="47">
        <v>8</v>
      </c>
      <c r="G734" s="47">
        <v>22.03</v>
      </c>
      <c r="H734" s="121">
        <f t="shared" si="33"/>
        <v>2203</v>
      </c>
      <c r="I734" s="121">
        <f t="shared" si="34"/>
        <v>17624</v>
      </c>
      <c r="J734" s="121">
        <f t="shared" si="35"/>
        <v>14686.666666666666</v>
      </c>
    </row>
    <row r="735" spans="4:10">
      <c r="D735" s="47" t="s">
        <v>716</v>
      </c>
      <c r="E735" s="47" t="s">
        <v>871</v>
      </c>
      <c r="F735" s="47">
        <v>4</v>
      </c>
      <c r="G735" s="47">
        <v>37.49</v>
      </c>
      <c r="H735" s="121">
        <f t="shared" si="33"/>
        <v>3749</v>
      </c>
      <c r="I735" s="121">
        <f t="shared" si="34"/>
        <v>14996</v>
      </c>
      <c r="J735" s="121">
        <f t="shared" si="35"/>
        <v>12496.666666666666</v>
      </c>
    </row>
    <row r="736" spans="4:10">
      <c r="D736" s="47" t="s">
        <v>716</v>
      </c>
      <c r="E736" s="47" t="s">
        <v>872</v>
      </c>
      <c r="F736" s="47">
        <v>3</v>
      </c>
      <c r="G736" s="47">
        <v>10.51</v>
      </c>
      <c r="H736" s="121">
        <f t="shared" si="33"/>
        <v>1051</v>
      </c>
      <c r="I736" s="121">
        <f t="shared" si="34"/>
        <v>3153</v>
      </c>
      <c r="J736" s="121">
        <f t="shared" si="35"/>
        <v>2627.5</v>
      </c>
    </row>
    <row r="737" spans="4:10">
      <c r="D737" s="47" t="s">
        <v>716</v>
      </c>
      <c r="E737" s="47" t="s">
        <v>873</v>
      </c>
      <c r="F737" s="47">
        <v>8</v>
      </c>
      <c r="G737" s="47">
        <v>9.91</v>
      </c>
      <c r="H737" s="121">
        <f t="shared" si="33"/>
        <v>991</v>
      </c>
      <c r="I737" s="121">
        <f t="shared" si="34"/>
        <v>7928</v>
      </c>
      <c r="J737" s="121">
        <f t="shared" si="35"/>
        <v>6606.666666666667</v>
      </c>
    </row>
    <row r="738" spans="4:10">
      <c r="D738" s="47" t="s">
        <v>716</v>
      </c>
      <c r="E738" s="47" t="s">
        <v>874</v>
      </c>
      <c r="F738" s="47">
        <v>7</v>
      </c>
      <c r="G738" s="47">
        <v>9.8699999999999992</v>
      </c>
      <c r="H738" s="121">
        <f t="shared" si="33"/>
        <v>986.99999999999989</v>
      </c>
      <c r="I738" s="121">
        <f t="shared" si="34"/>
        <v>6908.9999999999991</v>
      </c>
      <c r="J738" s="121">
        <f t="shared" si="35"/>
        <v>5757.4999999999991</v>
      </c>
    </row>
    <row r="739" spans="4:10">
      <c r="D739" s="47" t="s">
        <v>716</v>
      </c>
      <c r="E739" s="47" t="s">
        <v>875</v>
      </c>
      <c r="F739" s="47">
        <v>4</v>
      </c>
      <c r="G739" s="47">
        <v>10.199999999999999</v>
      </c>
      <c r="H739" s="121">
        <f t="shared" si="33"/>
        <v>1019.9999999999999</v>
      </c>
      <c r="I739" s="121">
        <f t="shared" si="34"/>
        <v>4079.9999999999995</v>
      </c>
      <c r="J739" s="121">
        <f t="shared" si="35"/>
        <v>3399.9999999999995</v>
      </c>
    </row>
    <row r="740" spans="4:10">
      <c r="D740" s="47" t="s">
        <v>716</v>
      </c>
      <c r="E740" s="47" t="s">
        <v>876</v>
      </c>
      <c r="F740" s="47">
        <v>6</v>
      </c>
      <c r="G740" s="47">
        <v>8.3699999999999992</v>
      </c>
      <c r="H740" s="121">
        <f t="shared" si="33"/>
        <v>836.99999999999989</v>
      </c>
      <c r="I740" s="121">
        <f t="shared" si="34"/>
        <v>5021.9999999999991</v>
      </c>
      <c r="J740" s="121">
        <f t="shared" si="35"/>
        <v>4184.9999999999991</v>
      </c>
    </row>
    <row r="741" spans="4:10">
      <c r="D741" s="47" t="s">
        <v>716</v>
      </c>
      <c r="E741" s="47" t="s">
        <v>877</v>
      </c>
      <c r="F741" s="47">
        <v>8</v>
      </c>
      <c r="G741" s="47">
        <v>10.199999999999999</v>
      </c>
      <c r="H741" s="121">
        <f t="shared" si="33"/>
        <v>1019.9999999999999</v>
      </c>
      <c r="I741" s="121">
        <f t="shared" si="34"/>
        <v>8159.9999999999991</v>
      </c>
      <c r="J741" s="121">
        <f t="shared" si="35"/>
        <v>6799.9999999999991</v>
      </c>
    </row>
    <row r="742" spans="4:10">
      <c r="D742" s="47" t="s">
        <v>718</v>
      </c>
      <c r="E742" s="47" t="s">
        <v>878</v>
      </c>
      <c r="F742" s="47">
        <v>10</v>
      </c>
      <c r="G742" s="47">
        <v>204.67</v>
      </c>
      <c r="H742" s="121">
        <f t="shared" si="33"/>
        <v>20467</v>
      </c>
      <c r="I742" s="121">
        <f t="shared" si="34"/>
        <v>204670</v>
      </c>
      <c r="J742" s="121">
        <f t="shared" si="35"/>
        <v>170558.33333333334</v>
      </c>
    </row>
    <row r="743" spans="4:10">
      <c r="D743" s="47" t="s">
        <v>716</v>
      </c>
      <c r="E743" s="47" t="s">
        <v>879</v>
      </c>
      <c r="F743" s="47">
        <v>3</v>
      </c>
      <c r="G743" s="47">
        <v>8.2200000000000006</v>
      </c>
      <c r="H743" s="121">
        <f t="shared" si="33"/>
        <v>822.00000000000011</v>
      </c>
      <c r="I743" s="121">
        <f t="shared" si="34"/>
        <v>2466.0000000000005</v>
      </c>
      <c r="J743" s="121">
        <f t="shared" si="35"/>
        <v>2055.0000000000005</v>
      </c>
    </row>
    <row r="744" spans="4:10">
      <c r="D744" s="47" t="s">
        <v>716</v>
      </c>
      <c r="E744" s="47" t="s">
        <v>880</v>
      </c>
      <c r="F744" s="47">
        <v>5</v>
      </c>
      <c r="G744" s="47">
        <v>5.99</v>
      </c>
      <c r="H744" s="121">
        <f t="shared" si="33"/>
        <v>599</v>
      </c>
      <c r="I744" s="121">
        <f t="shared" si="34"/>
        <v>2995</v>
      </c>
      <c r="J744" s="121">
        <f t="shared" si="35"/>
        <v>2495.8333333333335</v>
      </c>
    </row>
    <row r="745" spans="4:10">
      <c r="D745" s="47" t="s">
        <v>716</v>
      </c>
      <c r="E745" s="47" t="s">
        <v>881</v>
      </c>
      <c r="F745" s="47">
        <v>3</v>
      </c>
      <c r="G745" s="47">
        <v>5.86</v>
      </c>
      <c r="H745" s="121">
        <f t="shared" si="33"/>
        <v>586</v>
      </c>
      <c r="I745" s="121">
        <f t="shared" si="34"/>
        <v>1758</v>
      </c>
      <c r="J745" s="121">
        <f t="shared" si="35"/>
        <v>1465</v>
      </c>
    </row>
    <row r="746" spans="4:10">
      <c r="D746" s="47" t="s">
        <v>716</v>
      </c>
      <c r="E746" s="47" t="s">
        <v>882</v>
      </c>
      <c r="F746" s="47">
        <v>2</v>
      </c>
      <c r="G746" s="47">
        <v>5.82</v>
      </c>
      <c r="H746" s="121">
        <f t="shared" si="33"/>
        <v>582</v>
      </c>
      <c r="I746" s="121">
        <f t="shared" si="34"/>
        <v>1164</v>
      </c>
      <c r="J746" s="121">
        <f t="shared" si="35"/>
        <v>970</v>
      </c>
    </row>
    <row r="747" spans="4:10">
      <c r="D747" s="47" t="s">
        <v>716</v>
      </c>
      <c r="E747" s="47" t="s">
        <v>883</v>
      </c>
      <c r="F747" s="47">
        <v>10</v>
      </c>
      <c r="G747" s="47">
        <v>6.03</v>
      </c>
      <c r="H747" s="121">
        <f t="shared" si="33"/>
        <v>603</v>
      </c>
      <c r="I747" s="121">
        <f t="shared" si="34"/>
        <v>6030</v>
      </c>
      <c r="J747" s="121">
        <f t="shared" si="35"/>
        <v>5025</v>
      </c>
    </row>
    <row r="748" spans="4:10">
      <c r="D748" s="47" t="s">
        <v>716</v>
      </c>
      <c r="E748" s="47" t="s">
        <v>884</v>
      </c>
      <c r="F748" s="47">
        <v>6</v>
      </c>
      <c r="G748" s="47">
        <v>6.83</v>
      </c>
      <c r="H748" s="121">
        <f t="shared" si="33"/>
        <v>683</v>
      </c>
      <c r="I748" s="121">
        <f t="shared" si="34"/>
        <v>4098</v>
      </c>
      <c r="J748" s="121">
        <f t="shared" si="35"/>
        <v>3415</v>
      </c>
    </row>
    <row r="749" spans="4:10">
      <c r="D749" s="47" t="s">
        <v>716</v>
      </c>
      <c r="E749" s="47" t="s">
        <v>885</v>
      </c>
      <c r="F749" s="47">
        <v>10</v>
      </c>
      <c r="G749" s="47">
        <v>10.58</v>
      </c>
      <c r="H749" s="121">
        <f t="shared" si="33"/>
        <v>1058</v>
      </c>
      <c r="I749" s="121">
        <f t="shared" si="34"/>
        <v>10580</v>
      </c>
      <c r="J749" s="121">
        <f t="shared" si="35"/>
        <v>8816.6666666666661</v>
      </c>
    </row>
    <row r="750" spans="4:10">
      <c r="D750" s="47" t="s">
        <v>716</v>
      </c>
      <c r="E750" s="47" t="s">
        <v>886</v>
      </c>
      <c r="F750" s="47">
        <v>7</v>
      </c>
      <c r="G750" s="47">
        <v>10.66</v>
      </c>
      <c r="H750" s="121">
        <f t="shared" si="33"/>
        <v>1066</v>
      </c>
      <c r="I750" s="121">
        <f t="shared" si="34"/>
        <v>7462</v>
      </c>
      <c r="J750" s="121">
        <f t="shared" si="35"/>
        <v>6218.333333333333</v>
      </c>
    </row>
    <row r="751" spans="4:10">
      <c r="D751" s="47" t="s">
        <v>716</v>
      </c>
      <c r="E751" s="47" t="s">
        <v>887</v>
      </c>
      <c r="F751" s="47">
        <v>7</v>
      </c>
      <c r="G751" s="47">
        <v>6.99</v>
      </c>
      <c r="H751" s="121">
        <f t="shared" si="33"/>
        <v>699</v>
      </c>
      <c r="I751" s="121">
        <f t="shared" si="34"/>
        <v>4893</v>
      </c>
      <c r="J751" s="121">
        <f t="shared" si="35"/>
        <v>4077.5</v>
      </c>
    </row>
    <row r="752" spans="4:10">
      <c r="D752" s="47" t="s">
        <v>716</v>
      </c>
      <c r="E752" s="47" t="s">
        <v>888</v>
      </c>
      <c r="F752" s="47">
        <v>9</v>
      </c>
      <c r="G752" s="47">
        <v>5.44</v>
      </c>
      <c r="H752" s="121">
        <f t="shared" si="33"/>
        <v>544</v>
      </c>
      <c r="I752" s="121">
        <f t="shared" si="34"/>
        <v>4896</v>
      </c>
      <c r="J752" s="121">
        <f t="shared" si="35"/>
        <v>4080</v>
      </c>
    </row>
    <row r="753" spans="4:10">
      <c r="D753" s="47" t="s">
        <v>716</v>
      </c>
      <c r="E753" s="47" t="s">
        <v>889</v>
      </c>
      <c r="F753" s="47">
        <v>8</v>
      </c>
      <c r="G753" s="47">
        <v>6.93</v>
      </c>
      <c r="H753" s="121">
        <f t="shared" si="33"/>
        <v>693</v>
      </c>
      <c r="I753" s="121">
        <f t="shared" si="34"/>
        <v>5544</v>
      </c>
      <c r="J753" s="121">
        <f t="shared" si="35"/>
        <v>4620</v>
      </c>
    </row>
    <row r="754" spans="4:10">
      <c r="D754" s="47" t="s">
        <v>716</v>
      </c>
      <c r="E754" s="47" t="s">
        <v>890</v>
      </c>
      <c r="F754" s="47">
        <v>10</v>
      </c>
      <c r="G754" s="47">
        <v>3.88</v>
      </c>
      <c r="H754" s="121">
        <f t="shared" si="33"/>
        <v>388</v>
      </c>
      <c r="I754" s="121">
        <f t="shared" si="34"/>
        <v>3880</v>
      </c>
      <c r="J754" s="121">
        <f t="shared" si="35"/>
        <v>3233.3333333333335</v>
      </c>
    </row>
    <row r="755" spans="4:10">
      <c r="D755" s="47" t="s">
        <v>716</v>
      </c>
      <c r="E755" s="47" t="s">
        <v>891</v>
      </c>
      <c r="F755" s="47">
        <v>7</v>
      </c>
      <c r="G755" s="47">
        <v>5.2</v>
      </c>
      <c r="H755" s="121">
        <f t="shared" si="33"/>
        <v>520</v>
      </c>
      <c r="I755" s="121">
        <f t="shared" si="34"/>
        <v>3640</v>
      </c>
      <c r="J755" s="121">
        <f t="shared" si="35"/>
        <v>3033.3333333333335</v>
      </c>
    </row>
    <row r="756" spans="4:10">
      <c r="D756" s="47" t="s">
        <v>716</v>
      </c>
      <c r="E756" s="47" t="s">
        <v>892</v>
      </c>
      <c r="F756" s="47">
        <v>5</v>
      </c>
      <c r="G756" s="47">
        <v>20.329999999999998</v>
      </c>
      <c r="H756" s="121">
        <f t="shared" si="33"/>
        <v>2032.9999999999998</v>
      </c>
      <c r="I756" s="121">
        <f t="shared" si="34"/>
        <v>10164.999999999998</v>
      </c>
      <c r="J756" s="121">
        <f t="shared" si="35"/>
        <v>8470.8333333333321</v>
      </c>
    </row>
    <row r="757" spans="4:10">
      <c r="D757" s="47" t="s">
        <v>716</v>
      </c>
      <c r="E757" s="47" t="s">
        <v>893</v>
      </c>
      <c r="F757" s="47">
        <v>9</v>
      </c>
      <c r="G757" s="47">
        <v>11.47</v>
      </c>
      <c r="H757" s="121">
        <f t="shared" si="33"/>
        <v>1147</v>
      </c>
      <c r="I757" s="121">
        <f t="shared" si="34"/>
        <v>10323</v>
      </c>
      <c r="J757" s="121">
        <f t="shared" si="35"/>
        <v>8602.5</v>
      </c>
    </row>
    <row r="758" spans="4:10">
      <c r="D758" s="47" t="s">
        <v>716</v>
      </c>
      <c r="E758" s="47" t="s">
        <v>894</v>
      </c>
      <c r="F758" s="47">
        <v>4</v>
      </c>
      <c r="G758" s="47">
        <v>5.92</v>
      </c>
      <c r="H758" s="121">
        <f t="shared" si="33"/>
        <v>592</v>
      </c>
      <c r="I758" s="121">
        <f t="shared" si="34"/>
        <v>2368</v>
      </c>
      <c r="J758" s="121">
        <f t="shared" si="35"/>
        <v>1973.3333333333333</v>
      </c>
    </row>
    <row r="759" spans="4:10">
      <c r="D759" s="47" t="s">
        <v>716</v>
      </c>
      <c r="E759" s="47" t="s">
        <v>895</v>
      </c>
      <c r="F759" s="47">
        <v>6</v>
      </c>
      <c r="G759" s="47">
        <v>6.42</v>
      </c>
      <c r="H759" s="121">
        <f t="shared" si="33"/>
        <v>642</v>
      </c>
      <c r="I759" s="121">
        <f t="shared" si="34"/>
        <v>3852</v>
      </c>
      <c r="J759" s="121">
        <f t="shared" si="35"/>
        <v>3210</v>
      </c>
    </row>
    <row r="760" spans="4:10">
      <c r="D760" s="47" t="s">
        <v>183</v>
      </c>
      <c r="E760" s="47" t="s">
        <v>896</v>
      </c>
      <c r="F760" s="47">
        <v>8</v>
      </c>
      <c r="G760" s="47">
        <v>1707.18</v>
      </c>
      <c r="H760" s="121">
        <f t="shared" si="33"/>
        <v>170718</v>
      </c>
      <c r="I760" s="121">
        <f t="shared" si="34"/>
        <v>1365744</v>
      </c>
      <c r="J760" s="121">
        <f t="shared" si="35"/>
        <v>1138120</v>
      </c>
    </row>
    <row r="761" spans="4:10">
      <c r="D761" s="47" t="s">
        <v>181</v>
      </c>
      <c r="E761" s="47" t="s">
        <v>897</v>
      </c>
      <c r="F761" s="47">
        <v>8</v>
      </c>
      <c r="G761" s="47">
        <v>104.47</v>
      </c>
      <c r="H761" s="121">
        <f t="shared" si="33"/>
        <v>10447</v>
      </c>
      <c r="I761" s="121">
        <f t="shared" si="34"/>
        <v>83576</v>
      </c>
      <c r="J761" s="121">
        <f t="shared" si="35"/>
        <v>69646.666666666672</v>
      </c>
    </row>
    <row r="762" spans="4:10">
      <c r="D762" s="47" t="s">
        <v>189</v>
      </c>
      <c r="E762" s="47" t="s">
        <v>898</v>
      </c>
      <c r="F762" s="47">
        <v>11</v>
      </c>
      <c r="G762" s="47">
        <v>15.87</v>
      </c>
      <c r="H762" s="121">
        <f t="shared" si="33"/>
        <v>1587</v>
      </c>
      <c r="I762" s="121">
        <f t="shared" si="34"/>
        <v>17457</v>
      </c>
      <c r="J762" s="121">
        <f t="shared" si="35"/>
        <v>14547.5</v>
      </c>
    </row>
    <row r="763" spans="4:10">
      <c r="D763" s="47" t="s">
        <v>183</v>
      </c>
      <c r="E763" s="47" t="s">
        <v>899</v>
      </c>
      <c r="F763" s="47">
        <v>6</v>
      </c>
      <c r="G763" s="47">
        <v>31.43</v>
      </c>
      <c r="H763" s="121">
        <f t="shared" si="33"/>
        <v>3143</v>
      </c>
      <c r="I763" s="121">
        <f t="shared" si="34"/>
        <v>18858</v>
      </c>
      <c r="J763" s="121">
        <f t="shared" si="35"/>
        <v>15715</v>
      </c>
    </row>
    <row r="764" spans="4:10">
      <c r="D764" s="47" t="s">
        <v>91</v>
      </c>
      <c r="E764" s="47" t="s">
        <v>900</v>
      </c>
      <c r="F764" s="47">
        <v>3</v>
      </c>
      <c r="G764" s="47">
        <v>11.96</v>
      </c>
      <c r="H764" s="121">
        <f t="shared" si="33"/>
        <v>1196</v>
      </c>
      <c r="I764" s="121">
        <f t="shared" si="34"/>
        <v>3588</v>
      </c>
      <c r="J764" s="121">
        <f t="shared" si="35"/>
        <v>2990</v>
      </c>
    </row>
    <row r="765" spans="4:10">
      <c r="D765" s="47" t="s">
        <v>91</v>
      </c>
      <c r="E765" s="47" t="s">
        <v>901</v>
      </c>
      <c r="F765" s="47">
        <v>11</v>
      </c>
      <c r="G765" s="47">
        <v>11.11</v>
      </c>
      <c r="H765" s="121">
        <f t="shared" si="33"/>
        <v>1111</v>
      </c>
      <c r="I765" s="121">
        <f t="shared" si="34"/>
        <v>12221</v>
      </c>
      <c r="J765" s="121">
        <f t="shared" si="35"/>
        <v>10184.166666666666</v>
      </c>
    </row>
    <row r="766" spans="4:10">
      <c r="D766" s="47" t="s">
        <v>91</v>
      </c>
      <c r="E766" s="47" t="s">
        <v>902</v>
      </c>
      <c r="F766" s="47">
        <v>2</v>
      </c>
      <c r="G766" s="47">
        <v>9.52</v>
      </c>
      <c r="H766" s="121">
        <f t="shared" si="33"/>
        <v>952</v>
      </c>
      <c r="I766" s="121">
        <f t="shared" si="34"/>
        <v>1904</v>
      </c>
      <c r="J766" s="121">
        <f t="shared" si="35"/>
        <v>1586.6666666666667</v>
      </c>
    </row>
    <row r="767" spans="4:10">
      <c r="D767" s="47" t="s">
        <v>234</v>
      </c>
      <c r="E767" s="47" t="s">
        <v>903</v>
      </c>
      <c r="F767" s="47">
        <v>6</v>
      </c>
      <c r="G767" s="47">
        <v>6.14</v>
      </c>
      <c r="H767" s="121">
        <f t="shared" si="33"/>
        <v>614</v>
      </c>
      <c r="I767" s="121">
        <f t="shared" si="34"/>
        <v>3684</v>
      </c>
      <c r="J767" s="121">
        <f t="shared" si="35"/>
        <v>3070</v>
      </c>
    </row>
    <row r="768" spans="4:10">
      <c r="D768" s="47" t="s">
        <v>904</v>
      </c>
      <c r="E768" s="47" t="s">
        <v>905</v>
      </c>
      <c r="F768" s="47">
        <v>11</v>
      </c>
      <c r="G768" s="47">
        <v>3.17</v>
      </c>
      <c r="H768" s="121">
        <f t="shared" si="33"/>
        <v>317</v>
      </c>
      <c r="I768" s="121">
        <f t="shared" si="34"/>
        <v>3487</v>
      </c>
      <c r="J768" s="121">
        <f t="shared" si="35"/>
        <v>2905.8333333333335</v>
      </c>
    </row>
    <row r="769" spans="4:10">
      <c r="D769" s="47" t="s">
        <v>904</v>
      </c>
      <c r="E769" s="47" t="s">
        <v>906</v>
      </c>
      <c r="F769" s="47">
        <v>5</v>
      </c>
      <c r="G769" s="47">
        <v>3.02</v>
      </c>
      <c r="H769" s="121">
        <f t="shared" si="33"/>
        <v>302</v>
      </c>
      <c r="I769" s="121">
        <f t="shared" si="34"/>
        <v>1510</v>
      </c>
      <c r="J769" s="121">
        <f t="shared" si="35"/>
        <v>1258.3333333333333</v>
      </c>
    </row>
    <row r="770" spans="4:10">
      <c r="D770" s="47" t="s">
        <v>95</v>
      </c>
      <c r="E770" s="47" t="s">
        <v>907</v>
      </c>
      <c r="F770" s="47">
        <v>2</v>
      </c>
      <c r="G770" s="47">
        <v>5.93</v>
      </c>
      <c r="H770" s="121">
        <f t="shared" si="33"/>
        <v>593</v>
      </c>
      <c r="I770" s="121">
        <f t="shared" si="34"/>
        <v>1186</v>
      </c>
      <c r="J770" s="121">
        <f t="shared" si="35"/>
        <v>988.33333333333337</v>
      </c>
    </row>
    <row r="771" spans="4:10">
      <c r="D771" s="47" t="s">
        <v>91</v>
      </c>
      <c r="E771" s="47" t="s">
        <v>908</v>
      </c>
      <c r="F771" s="47">
        <v>9</v>
      </c>
      <c r="G771" s="47">
        <v>5.82</v>
      </c>
      <c r="H771" s="121">
        <f t="shared" si="33"/>
        <v>582</v>
      </c>
      <c r="I771" s="121">
        <f t="shared" si="34"/>
        <v>5238</v>
      </c>
      <c r="J771" s="121">
        <f t="shared" si="35"/>
        <v>4365</v>
      </c>
    </row>
    <row r="772" spans="4:10">
      <c r="D772" s="47" t="s">
        <v>91</v>
      </c>
      <c r="E772" s="47" t="s">
        <v>909</v>
      </c>
      <c r="F772" s="47">
        <v>3</v>
      </c>
      <c r="G772" s="47">
        <v>4.74</v>
      </c>
      <c r="H772" s="121">
        <f t="shared" si="33"/>
        <v>474</v>
      </c>
      <c r="I772" s="121">
        <f t="shared" si="34"/>
        <v>1422</v>
      </c>
      <c r="J772" s="121">
        <f t="shared" si="35"/>
        <v>1185</v>
      </c>
    </row>
    <row r="773" spans="4:10">
      <c r="D773" s="47" t="s">
        <v>91</v>
      </c>
      <c r="E773" s="47" t="s">
        <v>910</v>
      </c>
      <c r="F773" s="47">
        <v>7</v>
      </c>
      <c r="G773" s="47">
        <v>4.74</v>
      </c>
      <c r="H773" s="121">
        <f t="shared" si="33"/>
        <v>474</v>
      </c>
      <c r="I773" s="121">
        <f t="shared" si="34"/>
        <v>3318</v>
      </c>
      <c r="J773" s="121">
        <f t="shared" si="35"/>
        <v>2765</v>
      </c>
    </row>
    <row r="774" spans="4:10">
      <c r="D774" s="47" t="s">
        <v>508</v>
      </c>
      <c r="E774" s="47" t="s">
        <v>911</v>
      </c>
      <c r="F774" s="47">
        <v>6</v>
      </c>
      <c r="G774" s="47">
        <v>8.15</v>
      </c>
      <c r="H774" s="121">
        <f t="shared" si="33"/>
        <v>815</v>
      </c>
      <c r="I774" s="121">
        <f t="shared" si="34"/>
        <v>4890</v>
      </c>
      <c r="J774" s="121">
        <f t="shared" si="35"/>
        <v>4075</v>
      </c>
    </row>
    <row r="775" spans="4:10">
      <c r="D775" s="47" t="s">
        <v>912</v>
      </c>
      <c r="E775" s="47" t="s">
        <v>913</v>
      </c>
      <c r="F775" s="47">
        <v>4</v>
      </c>
      <c r="G775" s="47">
        <v>26.42</v>
      </c>
      <c r="H775" s="121">
        <f t="shared" si="33"/>
        <v>2642</v>
      </c>
      <c r="I775" s="121">
        <f t="shared" si="34"/>
        <v>10568</v>
      </c>
      <c r="J775" s="121">
        <f t="shared" si="35"/>
        <v>8806.6666666666661</v>
      </c>
    </row>
    <row r="776" spans="4:10">
      <c r="D776" s="47" t="s">
        <v>183</v>
      </c>
      <c r="E776" s="47" t="s">
        <v>914</v>
      </c>
      <c r="F776" s="47">
        <v>8</v>
      </c>
      <c r="G776" s="47">
        <v>19.68</v>
      </c>
      <c r="H776" s="121">
        <f t="shared" si="33"/>
        <v>1968</v>
      </c>
      <c r="I776" s="121">
        <f t="shared" si="34"/>
        <v>15744</v>
      </c>
      <c r="J776" s="121">
        <f t="shared" si="35"/>
        <v>13120</v>
      </c>
    </row>
    <row r="777" spans="4:10">
      <c r="D777" s="47" t="s">
        <v>93</v>
      </c>
      <c r="E777" s="47" t="s">
        <v>915</v>
      </c>
      <c r="F777" s="47">
        <v>6</v>
      </c>
      <c r="G777" s="47">
        <v>3.53</v>
      </c>
      <c r="H777" s="121">
        <f t="shared" si="33"/>
        <v>353</v>
      </c>
      <c r="I777" s="121">
        <f t="shared" si="34"/>
        <v>2118</v>
      </c>
      <c r="J777" s="121">
        <f t="shared" si="35"/>
        <v>1765</v>
      </c>
    </row>
    <row r="778" spans="4:10">
      <c r="D778" s="47" t="s">
        <v>93</v>
      </c>
      <c r="E778" s="47" t="s">
        <v>916</v>
      </c>
      <c r="F778" s="47">
        <v>6</v>
      </c>
      <c r="G778" s="47">
        <v>3.53</v>
      </c>
      <c r="H778" s="121">
        <f t="shared" ref="H778:H841" si="36">G778*$B$2</f>
        <v>353</v>
      </c>
      <c r="I778" s="121">
        <f t="shared" si="34"/>
        <v>2118</v>
      </c>
      <c r="J778" s="121">
        <f t="shared" si="35"/>
        <v>1765</v>
      </c>
    </row>
    <row r="779" spans="4:10">
      <c r="D779" s="47" t="s">
        <v>93</v>
      </c>
      <c r="E779" s="47" t="s">
        <v>917</v>
      </c>
      <c r="F779" s="47">
        <v>2</v>
      </c>
      <c r="G779" s="47">
        <v>3.53</v>
      </c>
      <c r="H779" s="121">
        <f t="shared" si="36"/>
        <v>353</v>
      </c>
      <c r="I779" s="121">
        <f t="shared" ref="I779:I842" si="37">F779*H779</f>
        <v>706</v>
      </c>
      <c r="J779" s="121">
        <f t="shared" ref="J779:J842" si="38">I779-I779*20/120</f>
        <v>588.33333333333337</v>
      </c>
    </row>
    <row r="780" spans="4:10">
      <c r="D780" s="47" t="s">
        <v>189</v>
      </c>
      <c r="E780" s="47" t="s">
        <v>918</v>
      </c>
      <c r="F780" s="47">
        <v>11</v>
      </c>
      <c r="G780" s="47">
        <v>7.75</v>
      </c>
      <c r="H780" s="121">
        <f t="shared" si="36"/>
        <v>775</v>
      </c>
      <c r="I780" s="121">
        <f t="shared" si="37"/>
        <v>8525</v>
      </c>
      <c r="J780" s="121">
        <f t="shared" si="38"/>
        <v>7104.166666666667</v>
      </c>
    </row>
    <row r="781" spans="4:10">
      <c r="D781" s="47" t="s">
        <v>189</v>
      </c>
      <c r="E781" s="47" t="s">
        <v>919</v>
      </c>
      <c r="F781" s="47">
        <v>5</v>
      </c>
      <c r="G781" s="47">
        <v>62.7</v>
      </c>
      <c r="H781" s="121">
        <f t="shared" si="36"/>
        <v>6270</v>
      </c>
      <c r="I781" s="121">
        <f t="shared" si="37"/>
        <v>31350</v>
      </c>
      <c r="J781" s="121">
        <f t="shared" si="38"/>
        <v>26125</v>
      </c>
    </row>
    <row r="782" spans="4:10">
      <c r="D782" s="47" t="s">
        <v>189</v>
      </c>
      <c r="E782" s="47" t="s">
        <v>920</v>
      </c>
      <c r="F782" s="47">
        <v>6</v>
      </c>
      <c r="G782" s="47">
        <v>0.98</v>
      </c>
      <c r="H782" s="121">
        <f t="shared" si="36"/>
        <v>98</v>
      </c>
      <c r="I782" s="121">
        <f t="shared" si="37"/>
        <v>588</v>
      </c>
      <c r="J782" s="121">
        <f t="shared" si="38"/>
        <v>490</v>
      </c>
    </row>
    <row r="783" spans="4:10">
      <c r="D783" s="47" t="s">
        <v>189</v>
      </c>
      <c r="E783" s="47" t="s">
        <v>921</v>
      </c>
      <c r="F783" s="47">
        <v>4</v>
      </c>
      <c r="G783" s="47">
        <v>40.700000000000003</v>
      </c>
      <c r="H783" s="121">
        <f t="shared" si="36"/>
        <v>4070.0000000000005</v>
      </c>
      <c r="I783" s="121">
        <f t="shared" si="37"/>
        <v>16280.000000000002</v>
      </c>
      <c r="J783" s="121">
        <f t="shared" si="38"/>
        <v>13566.666666666668</v>
      </c>
    </row>
    <row r="784" spans="4:10">
      <c r="D784" s="47" t="s">
        <v>189</v>
      </c>
      <c r="E784" s="47" t="s">
        <v>922</v>
      </c>
      <c r="F784" s="47">
        <v>10</v>
      </c>
      <c r="G784" s="47">
        <v>3.75</v>
      </c>
      <c r="H784" s="121">
        <f t="shared" si="36"/>
        <v>375</v>
      </c>
      <c r="I784" s="121">
        <f t="shared" si="37"/>
        <v>3750</v>
      </c>
      <c r="J784" s="121">
        <f t="shared" si="38"/>
        <v>3125</v>
      </c>
    </row>
    <row r="785" spans="4:10">
      <c r="D785" s="47" t="s">
        <v>95</v>
      </c>
      <c r="E785" s="47" t="s">
        <v>923</v>
      </c>
      <c r="F785" s="47">
        <v>6</v>
      </c>
      <c r="G785" s="47">
        <v>8.61</v>
      </c>
      <c r="H785" s="121">
        <f t="shared" si="36"/>
        <v>861</v>
      </c>
      <c r="I785" s="121">
        <f t="shared" si="37"/>
        <v>5166</v>
      </c>
      <c r="J785" s="121">
        <f t="shared" si="38"/>
        <v>4305</v>
      </c>
    </row>
    <row r="786" spans="4:10">
      <c r="D786" s="47" t="s">
        <v>183</v>
      </c>
      <c r="E786" s="47" t="s">
        <v>924</v>
      </c>
      <c r="F786" s="47">
        <v>7</v>
      </c>
      <c r="G786" s="47">
        <v>51.54</v>
      </c>
      <c r="H786" s="121">
        <f t="shared" si="36"/>
        <v>5154</v>
      </c>
      <c r="I786" s="121">
        <f t="shared" si="37"/>
        <v>36078</v>
      </c>
      <c r="J786" s="121">
        <f t="shared" si="38"/>
        <v>30065</v>
      </c>
    </row>
    <row r="787" spans="4:10">
      <c r="D787" s="47" t="s">
        <v>183</v>
      </c>
      <c r="E787" s="47" t="s">
        <v>925</v>
      </c>
      <c r="F787" s="47">
        <v>3</v>
      </c>
      <c r="G787" s="47">
        <v>9.84</v>
      </c>
      <c r="H787" s="121">
        <f t="shared" si="36"/>
        <v>984</v>
      </c>
      <c r="I787" s="121">
        <f t="shared" si="37"/>
        <v>2952</v>
      </c>
      <c r="J787" s="121">
        <f t="shared" si="38"/>
        <v>2460</v>
      </c>
    </row>
    <row r="788" spans="4:10">
      <c r="D788" s="47" t="s">
        <v>183</v>
      </c>
      <c r="E788" s="47" t="s">
        <v>926</v>
      </c>
      <c r="F788" s="47">
        <v>8</v>
      </c>
      <c r="G788" s="47">
        <v>16.190000000000001</v>
      </c>
      <c r="H788" s="121">
        <f t="shared" si="36"/>
        <v>1619.0000000000002</v>
      </c>
      <c r="I788" s="121">
        <f t="shared" si="37"/>
        <v>12952.000000000002</v>
      </c>
      <c r="J788" s="121">
        <f t="shared" si="38"/>
        <v>10793.333333333336</v>
      </c>
    </row>
    <row r="789" spans="4:10">
      <c r="D789" s="47" t="s">
        <v>183</v>
      </c>
      <c r="E789" s="47" t="s">
        <v>927</v>
      </c>
      <c r="F789" s="47">
        <v>10</v>
      </c>
      <c r="G789" s="47">
        <v>65.290000000000006</v>
      </c>
      <c r="H789" s="121">
        <f t="shared" si="36"/>
        <v>6529.0000000000009</v>
      </c>
      <c r="I789" s="121">
        <f t="shared" si="37"/>
        <v>65290.000000000007</v>
      </c>
      <c r="J789" s="121">
        <f t="shared" si="38"/>
        <v>54408.333333333343</v>
      </c>
    </row>
    <row r="790" spans="4:10">
      <c r="D790" s="47" t="s">
        <v>183</v>
      </c>
      <c r="E790" s="47" t="s">
        <v>928</v>
      </c>
      <c r="F790" s="47">
        <v>3</v>
      </c>
      <c r="G790" s="47">
        <v>43.39</v>
      </c>
      <c r="H790" s="121">
        <f t="shared" si="36"/>
        <v>4339</v>
      </c>
      <c r="I790" s="121">
        <f t="shared" si="37"/>
        <v>13017</v>
      </c>
      <c r="J790" s="121">
        <f t="shared" si="38"/>
        <v>10847.5</v>
      </c>
    </row>
    <row r="791" spans="4:10">
      <c r="D791" s="47" t="s">
        <v>183</v>
      </c>
      <c r="E791" s="47" t="s">
        <v>929</v>
      </c>
      <c r="F791" s="47">
        <v>5</v>
      </c>
      <c r="G791" s="47">
        <v>9.84</v>
      </c>
      <c r="H791" s="121">
        <f t="shared" si="36"/>
        <v>984</v>
      </c>
      <c r="I791" s="121">
        <f t="shared" si="37"/>
        <v>4920</v>
      </c>
      <c r="J791" s="121">
        <f t="shared" si="38"/>
        <v>4100</v>
      </c>
    </row>
    <row r="792" spans="4:10">
      <c r="D792" s="47" t="s">
        <v>183</v>
      </c>
      <c r="E792" s="47" t="s">
        <v>930</v>
      </c>
      <c r="F792" s="47">
        <v>11</v>
      </c>
      <c r="G792" s="47">
        <v>23.07</v>
      </c>
      <c r="H792" s="121">
        <f t="shared" si="36"/>
        <v>2307</v>
      </c>
      <c r="I792" s="121">
        <f t="shared" si="37"/>
        <v>25377</v>
      </c>
      <c r="J792" s="121">
        <f t="shared" si="38"/>
        <v>21147.5</v>
      </c>
    </row>
    <row r="793" spans="4:10">
      <c r="D793" s="47" t="s">
        <v>183</v>
      </c>
      <c r="E793" s="47" t="s">
        <v>931</v>
      </c>
      <c r="F793" s="47">
        <v>10</v>
      </c>
      <c r="G793" s="47">
        <v>10.58</v>
      </c>
      <c r="H793" s="121">
        <f t="shared" si="36"/>
        <v>1058</v>
      </c>
      <c r="I793" s="121">
        <f t="shared" si="37"/>
        <v>10580</v>
      </c>
      <c r="J793" s="121">
        <f t="shared" si="38"/>
        <v>8816.6666666666661</v>
      </c>
    </row>
    <row r="794" spans="4:10">
      <c r="D794" s="47" t="s">
        <v>932</v>
      </c>
      <c r="E794" s="47" t="s">
        <v>933</v>
      </c>
      <c r="F794" s="47">
        <v>2</v>
      </c>
      <c r="G794" s="47">
        <v>9.59</v>
      </c>
      <c r="H794" s="121">
        <f t="shared" si="36"/>
        <v>959</v>
      </c>
      <c r="I794" s="121">
        <f t="shared" si="37"/>
        <v>1918</v>
      </c>
      <c r="J794" s="121">
        <f t="shared" si="38"/>
        <v>1598.3333333333333</v>
      </c>
    </row>
    <row r="795" spans="4:10">
      <c r="D795" s="47" t="s">
        <v>932</v>
      </c>
      <c r="E795" s="47" t="s">
        <v>934</v>
      </c>
      <c r="F795" s="47">
        <v>7</v>
      </c>
      <c r="G795" s="47">
        <v>11.43</v>
      </c>
      <c r="H795" s="121">
        <f t="shared" si="36"/>
        <v>1143</v>
      </c>
      <c r="I795" s="121">
        <f t="shared" si="37"/>
        <v>8001</v>
      </c>
      <c r="J795" s="121">
        <f t="shared" si="38"/>
        <v>6667.5</v>
      </c>
    </row>
    <row r="796" spans="4:10">
      <c r="D796" s="47" t="s">
        <v>508</v>
      </c>
      <c r="E796" s="47" t="s">
        <v>935</v>
      </c>
      <c r="F796" s="47">
        <v>6</v>
      </c>
      <c r="G796" s="47">
        <v>28.57</v>
      </c>
      <c r="H796" s="121">
        <f t="shared" si="36"/>
        <v>2857</v>
      </c>
      <c r="I796" s="121">
        <f t="shared" si="37"/>
        <v>17142</v>
      </c>
      <c r="J796" s="121">
        <f t="shared" si="38"/>
        <v>14285</v>
      </c>
    </row>
    <row r="797" spans="4:10">
      <c r="D797" s="47" t="s">
        <v>508</v>
      </c>
      <c r="E797" s="47" t="s">
        <v>936</v>
      </c>
      <c r="F797" s="47">
        <v>8</v>
      </c>
      <c r="G797" s="47">
        <v>37.44</v>
      </c>
      <c r="H797" s="121">
        <f t="shared" si="36"/>
        <v>3744</v>
      </c>
      <c r="I797" s="121">
        <f t="shared" si="37"/>
        <v>29952</v>
      </c>
      <c r="J797" s="121">
        <f t="shared" si="38"/>
        <v>24960</v>
      </c>
    </row>
    <row r="798" spans="4:10">
      <c r="D798" s="47" t="s">
        <v>508</v>
      </c>
      <c r="E798" s="47" t="s">
        <v>937</v>
      </c>
      <c r="F798" s="47">
        <v>8</v>
      </c>
      <c r="G798" s="47">
        <v>13.46</v>
      </c>
      <c r="H798" s="121">
        <f t="shared" si="36"/>
        <v>1346</v>
      </c>
      <c r="I798" s="121">
        <f t="shared" si="37"/>
        <v>10768</v>
      </c>
      <c r="J798" s="121">
        <f t="shared" si="38"/>
        <v>8973.3333333333339</v>
      </c>
    </row>
    <row r="799" spans="4:10">
      <c r="D799" s="47" t="s">
        <v>93</v>
      </c>
      <c r="E799" s="47" t="s">
        <v>938</v>
      </c>
      <c r="F799" s="47">
        <v>10</v>
      </c>
      <c r="G799" s="47">
        <v>50.6</v>
      </c>
      <c r="H799" s="121">
        <f t="shared" si="36"/>
        <v>5060</v>
      </c>
      <c r="I799" s="121">
        <f t="shared" si="37"/>
        <v>50600</v>
      </c>
      <c r="J799" s="121">
        <f t="shared" si="38"/>
        <v>42166.666666666664</v>
      </c>
    </row>
    <row r="800" spans="4:10">
      <c r="D800" s="47" t="s">
        <v>93</v>
      </c>
      <c r="E800" s="47" t="s">
        <v>939</v>
      </c>
      <c r="F800" s="47">
        <v>6</v>
      </c>
      <c r="G800" s="47">
        <v>50.6</v>
      </c>
      <c r="H800" s="121">
        <f t="shared" si="36"/>
        <v>5060</v>
      </c>
      <c r="I800" s="121">
        <f t="shared" si="37"/>
        <v>30360</v>
      </c>
      <c r="J800" s="121">
        <f t="shared" si="38"/>
        <v>25300</v>
      </c>
    </row>
    <row r="801" spans="4:10">
      <c r="D801" s="47" t="s">
        <v>93</v>
      </c>
      <c r="E801" s="47" t="s">
        <v>940</v>
      </c>
      <c r="F801" s="47">
        <v>10</v>
      </c>
      <c r="G801" s="47">
        <v>48.57</v>
      </c>
      <c r="H801" s="121">
        <f t="shared" si="36"/>
        <v>4857</v>
      </c>
      <c r="I801" s="121">
        <f t="shared" si="37"/>
        <v>48570</v>
      </c>
      <c r="J801" s="121">
        <f t="shared" si="38"/>
        <v>40475</v>
      </c>
    </row>
    <row r="802" spans="4:10">
      <c r="D802" s="47" t="s">
        <v>93</v>
      </c>
      <c r="E802" s="47" t="s">
        <v>941</v>
      </c>
      <c r="F802" s="47">
        <v>10</v>
      </c>
      <c r="G802" s="47">
        <v>48.57</v>
      </c>
      <c r="H802" s="121">
        <f t="shared" si="36"/>
        <v>4857</v>
      </c>
      <c r="I802" s="121">
        <f t="shared" si="37"/>
        <v>48570</v>
      </c>
      <c r="J802" s="121">
        <f t="shared" si="38"/>
        <v>40475</v>
      </c>
    </row>
    <row r="803" spans="4:10">
      <c r="D803" s="47" t="s">
        <v>183</v>
      </c>
      <c r="E803" s="47" t="s">
        <v>942</v>
      </c>
      <c r="F803" s="47">
        <v>5</v>
      </c>
      <c r="G803" s="47">
        <v>11.64</v>
      </c>
      <c r="H803" s="121">
        <f t="shared" si="36"/>
        <v>1164</v>
      </c>
      <c r="I803" s="121">
        <f t="shared" si="37"/>
        <v>5820</v>
      </c>
      <c r="J803" s="121">
        <f t="shared" si="38"/>
        <v>4850</v>
      </c>
    </row>
    <row r="804" spans="4:10">
      <c r="D804" s="47" t="s">
        <v>183</v>
      </c>
      <c r="E804" s="47" t="s">
        <v>943</v>
      </c>
      <c r="F804" s="47">
        <v>6</v>
      </c>
      <c r="G804" s="47">
        <v>5.87</v>
      </c>
      <c r="H804" s="121">
        <f t="shared" si="36"/>
        <v>587</v>
      </c>
      <c r="I804" s="121">
        <f t="shared" si="37"/>
        <v>3522</v>
      </c>
      <c r="J804" s="121">
        <f t="shared" si="38"/>
        <v>2935</v>
      </c>
    </row>
    <row r="805" spans="4:10">
      <c r="D805" s="47" t="s">
        <v>183</v>
      </c>
      <c r="E805" s="47" t="s">
        <v>944</v>
      </c>
      <c r="F805" s="47">
        <v>7</v>
      </c>
      <c r="G805" s="47">
        <v>3.7</v>
      </c>
      <c r="H805" s="121">
        <f t="shared" si="36"/>
        <v>370</v>
      </c>
      <c r="I805" s="121">
        <f t="shared" si="37"/>
        <v>2590</v>
      </c>
      <c r="J805" s="121">
        <f t="shared" si="38"/>
        <v>2158.3333333333335</v>
      </c>
    </row>
    <row r="806" spans="4:10">
      <c r="D806" s="47" t="s">
        <v>183</v>
      </c>
      <c r="E806" s="47" t="s">
        <v>945</v>
      </c>
      <c r="F806" s="47">
        <v>8</v>
      </c>
      <c r="G806" s="47">
        <v>10.16</v>
      </c>
      <c r="H806" s="121">
        <f t="shared" si="36"/>
        <v>1016</v>
      </c>
      <c r="I806" s="121">
        <f t="shared" si="37"/>
        <v>8128</v>
      </c>
      <c r="J806" s="121">
        <f t="shared" si="38"/>
        <v>6773.333333333333</v>
      </c>
    </row>
    <row r="807" spans="4:10">
      <c r="D807" s="47" t="s">
        <v>183</v>
      </c>
      <c r="E807" s="47" t="s">
        <v>946</v>
      </c>
      <c r="F807" s="47">
        <v>5</v>
      </c>
      <c r="G807" s="47">
        <v>10.9</v>
      </c>
      <c r="H807" s="121">
        <f t="shared" si="36"/>
        <v>1090</v>
      </c>
      <c r="I807" s="121">
        <f t="shared" si="37"/>
        <v>5450</v>
      </c>
      <c r="J807" s="121">
        <f t="shared" si="38"/>
        <v>4541.666666666667</v>
      </c>
    </row>
    <row r="808" spans="4:10">
      <c r="D808" s="47" t="s">
        <v>183</v>
      </c>
      <c r="E808" s="47" t="s">
        <v>947</v>
      </c>
      <c r="F808" s="47">
        <v>7</v>
      </c>
      <c r="G808" s="47">
        <v>3.92</v>
      </c>
      <c r="H808" s="121">
        <f t="shared" si="36"/>
        <v>392</v>
      </c>
      <c r="I808" s="121">
        <f t="shared" si="37"/>
        <v>2744</v>
      </c>
      <c r="J808" s="121">
        <f t="shared" si="38"/>
        <v>2286.6666666666665</v>
      </c>
    </row>
    <row r="809" spans="4:10">
      <c r="D809" s="47" t="s">
        <v>183</v>
      </c>
      <c r="E809" s="47" t="s">
        <v>948</v>
      </c>
      <c r="F809" s="47">
        <v>6</v>
      </c>
      <c r="G809" s="47">
        <v>6.77</v>
      </c>
      <c r="H809" s="121">
        <f t="shared" si="36"/>
        <v>677</v>
      </c>
      <c r="I809" s="121">
        <f t="shared" si="37"/>
        <v>4062</v>
      </c>
      <c r="J809" s="121">
        <f t="shared" si="38"/>
        <v>3385</v>
      </c>
    </row>
    <row r="810" spans="4:10">
      <c r="D810" s="47" t="s">
        <v>183</v>
      </c>
      <c r="E810" s="47" t="s">
        <v>949</v>
      </c>
      <c r="F810" s="47">
        <v>10</v>
      </c>
      <c r="G810" s="47">
        <v>11.64</v>
      </c>
      <c r="H810" s="121">
        <f t="shared" si="36"/>
        <v>1164</v>
      </c>
      <c r="I810" s="121">
        <f t="shared" si="37"/>
        <v>11640</v>
      </c>
      <c r="J810" s="121">
        <f t="shared" si="38"/>
        <v>9700</v>
      </c>
    </row>
    <row r="811" spans="4:10">
      <c r="D811" s="47" t="s">
        <v>183</v>
      </c>
      <c r="E811" s="47" t="s">
        <v>950</v>
      </c>
      <c r="F811" s="47">
        <v>9</v>
      </c>
      <c r="G811" s="47">
        <v>6.76</v>
      </c>
      <c r="H811" s="121">
        <f t="shared" si="36"/>
        <v>676</v>
      </c>
      <c r="I811" s="121">
        <f t="shared" si="37"/>
        <v>6084</v>
      </c>
      <c r="J811" s="121">
        <f t="shared" si="38"/>
        <v>5070</v>
      </c>
    </row>
    <row r="812" spans="4:10">
      <c r="D812" s="47" t="s">
        <v>183</v>
      </c>
      <c r="E812" s="47" t="s">
        <v>951</v>
      </c>
      <c r="F812" s="47">
        <v>8</v>
      </c>
      <c r="G812" s="47">
        <v>5.87</v>
      </c>
      <c r="H812" s="121">
        <f t="shared" si="36"/>
        <v>587</v>
      </c>
      <c r="I812" s="121">
        <f t="shared" si="37"/>
        <v>4696</v>
      </c>
      <c r="J812" s="121">
        <f t="shared" si="38"/>
        <v>3913.3333333333335</v>
      </c>
    </row>
    <row r="813" spans="4:10">
      <c r="D813" s="47" t="s">
        <v>183</v>
      </c>
      <c r="E813" s="47" t="s">
        <v>952</v>
      </c>
      <c r="F813" s="47">
        <v>10</v>
      </c>
      <c r="G813" s="47">
        <v>3.92</v>
      </c>
      <c r="H813" s="121">
        <f t="shared" si="36"/>
        <v>392</v>
      </c>
      <c r="I813" s="121">
        <f t="shared" si="37"/>
        <v>3920</v>
      </c>
      <c r="J813" s="121">
        <f t="shared" si="38"/>
        <v>3266.6666666666665</v>
      </c>
    </row>
    <row r="814" spans="4:10">
      <c r="D814" s="47" t="s">
        <v>183</v>
      </c>
      <c r="E814" s="47" t="s">
        <v>953</v>
      </c>
      <c r="F814" s="47">
        <v>3</v>
      </c>
      <c r="G814" s="47">
        <v>6.88</v>
      </c>
      <c r="H814" s="121">
        <f t="shared" si="36"/>
        <v>688</v>
      </c>
      <c r="I814" s="121">
        <f t="shared" si="37"/>
        <v>2064</v>
      </c>
      <c r="J814" s="121">
        <f t="shared" si="38"/>
        <v>1720</v>
      </c>
    </row>
    <row r="815" spans="4:10">
      <c r="D815" s="47" t="s">
        <v>183</v>
      </c>
      <c r="E815" s="47" t="s">
        <v>954</v>
      </c>
      <c r="F815" s="47">
        <v>9</v>
      </c>
      <c r="G815" s="47">
        <v>11.32</v>
      </c>
      <c r="H815" s="121">
        <f t="shared" si="36"/>
        <v>1132</v>
      </c>
      <c r="I815" s="121">
        <f t="shared" si="37"/>
        <v>10188</v>
      </c>
      <c r="J815" s="121">
        <f t="shared" si="38"/>
        <v>8490</v>
      </c>
    </row>
    <row r="816" spans="4:10">
      <c r="D816" s="47" t="s">
        <v>183</v>
      </c>
      <c r="E816" s="47" t="s">
        <v>955</v>
      </c>
      <c r="F816" s="47">
        <v>6</v>
      </c>
      <c r="G816" s="47">
        <v>11.22</v>
      </c>
      <c r="H816" s="121">
        <f t="shared" si="36"/>
        <v>1122</v>
      </c>
      <c r="I816" s="121">
        <f t="shared" si="37"/>
        <v>6732</v>
      </c>
      <c r="J816" s="121">
        <f t="shared" si="38"/>
        <v>5610</v>
      </c>
    </row>
    <row r="817" spans="4:10">
      <c r="D817" s="47" t="s">
        <v>183</v>
      </c>
      <c r="E817" s="47" t="s">
        <v>956</v>
      </c>
      <c r="F817" s="47">
        <v>11</v>
      </c>
      <c r="G817" s="47">
        <v>6.98</v>
      </c>
      <c r="H817" s="121">
        <f t="shared" si="36"/>
        <v>698</v>
      </c>
      <c r="I817" s="121">
        <f t="shared" si="37"/>
        <v>7678</v>
      </c>
      <c r="J817" s="121">
        <f t="shared" si="38"/>
        <v>6398.333333333333</v>
      </c>
    </row>
    <row r="818" spans="4:10">
      <c r="D818" s="47" t="s">
        <v>183</v>
      </c>
      <c r="E818" s="47" t="s">
        <v>957</v>
      </c>
      <c r="F818" s="47">
        <v>11</v>
      </c>
      <c r="G818" s="47">
        <v>10.050000000000001</v>
      </c>
      <c r="H818" s="121">
        <f t="shared" si="36"/>
        <v>1005.0000000000001</v>
      </c>
      <c r="I818" s="121">
        <f t="shared" si="37"/>
        <v>11055.000000000002</v>
      </c>
      <c r="J818" s="121">
        <f t="shared" si="38"/>
        <v>9212.5000000000018</v>
      </c>
    </row>
    <row r="819" spans="4:10">
      <c r="D819" s="47" t="s">
        <v>183</v>
      </c>
      <c r="E819" s="47" t="s">
        <v>958</v>
      </c>
      <c r="F819" s="47">
        <v>7</v>
      </c>
      <c r="G819" s="47">
        <v>9.84</v>
      </c>
      <c r="H819" s="121">
        <f t="shared" si="36"/>
        <v>984</v>
      </c>
      <c r="I819" s="121">
        <f t="shared" si="37"/>
        <v>6888</v>
      </c>
      <c r="J819" s="121">
        <f t="shared" si="38"/>
        <v>5740</v>
      </c>
    </row>
    <row r="820" spans="4:10">
      <c r="D820" s="47" t="s">
        <v>183</v>
      </c>
      <c r="E820" s="47" t="s">
        <v>959</v>
      </c>
      <c r="F820" s="47">
        <v>8</v>
      </c>
      <c r="G820" s="47">
        <v>9.6300000000000008</v>
      </c>
      <c r="H820" s="121">
        <f t="shared" si="36"/>
        <v>963.00000000000011</v>
      </c>
      <c r="I820" s="121">
        <f t="shared" si="37"/>
        <v>7704.0000000000009</v>
      </c>
      <c r="J820" s="121">
        <f t="shared" si="38"/>
        <v>6420.0000000000009</v>
      </c>
    </row>
    <row r="821" spans="4:10">
      <c r="D821" s="47" t="s">
        <v>183</v>
      </c>
      <c r="E821" s="47" t="s">
        <v>960</v>
      </c>
      <c r="F821" s="47">
        <v>3</v>
      </c>
      <c r="G821" s="47">
        <v>18.62</v>
      </c>
      <c r="H821" s="121">
        <f t="shared" si="36"/>
        <v>1862</v>
      </c>
      <c r="I821" s="121">
        <f t="shared" si="37"/>
        <v>5586</v>
      </c>
      <c r="J821" s="121">
        <f t="shared" si="38"/>
        <v>4655</v>
      </c>
    </row>
    <row r="822" spans="4:10">
      <c r="D822" s="47" t="s">
        <v>183</v>
      </c>
      <c r="E822" s="47" t="s">
        <v>961</v>
      </c>
      <c r="F822" s="47">
        <v>2</v>
      </c>
      <c r="G822" s="47">
        <v>9.6300000000000008</v>
      </c>
      <c r="H822" s="121">
        <f t="shared" si="36"/>
        <v>963.00000000000011</v>
      </c>
      <c r="I822" s="121">
        <f t="shared" si="37"/>
        <v>1926.0000000000002</v>
      </c>
      <c r="J822" s="121">
        <f t="shared" si="38"/>
        <v>1605.0000000000002</v>
      </c>
    </row>
    <row r="823" spans="4:10">
      <c r="D823" s="47" t="s">
        <v>183</v>
      </c>
      <c r="E823" s="47" t="s">
        <v>962</v>
      </c>
      <c r="F823" s="47">
        <v>8</v>
      </c>
      <c r="G823" s="47">
        <v>24.87</v>
      </c>
      <c r="H823" s="121">
        <f t="shared" si="36"/>
        <v>2487</v>
      </c>
      <c r="I823" s="121">
        <f t="shared" si="37"/>
        <v>19896</v>
      </c>
      <c r="J823" s="121">
        <f t="shared" si="38"/>
        <v>16580</v>
      </c>
    </row>
    <row r="824" spans="4:10">
      <c r="D824" s="47" t="s">
        <v>183</v>
      </c>
      <c r="E824" s="47" t="s">
        <v>963</v>
      </c>
      <c r="F824" s="47">
        <v>2</v>
      </c>
      <c r="G824" s="47">
        <v>6.14</v>
      </c>
      <c r="H824" s="121">
        <f t="shared" si="36"/>
        <v>614</v>
      </c>
      <c r="I824" s="121">
        <f t="shared" si="37"/>
        <v>1228</v>
      </c>
      <c r="J824" s="121">
        <f t="shared" si="38"/>
        <v>1023.3333333333334</v>
      </c>
    </row>
    <row r="825" spans="4:10">
      <c r="D825" s="47" t="s">
        <v>183</v>
      </c>
      <c r="E825" s="47" t="s">
        <v>964</v>
      </c>
      <c r="F825" s="47">
        <v>3</v>
      </c>
      <c r="G825" s="47">
        <v>19.05</v>
      </c>
      <c r="H825" s="121">
        <f t="shared" si="36"/>
        <v>1905</v>
      </c>
      <c r="I825" s="121">
        <f t="shared" si="37"/>
        <v>5715</v>
      </c>
      <c r="J825" s="121">
        <f t="shared" si="38"/>
        <v>4762.5</v>
      </c>
    </row>
    <row r="826" spans="4:10">
      <c r="D826" s="47" t="s">
        <v>183</v>
      </c>
      <c r="E826" s="47" t="s">
        <v>965</v>
      </c>
      <c r="F826" s="47">
        <v>6</v>
      </c>
      <c r="G826" s="47">
        <v>7.41</v>
      </c>
      <c r="H826" s="121">
        <f t="shared" si="36"/>
        <v>741</v>
      </c>
      <c r="I826" s="121">
        <f t="shared" si="37"/>
        <v>4446</v>
      </c>
      <c r="J826" s="121">
        <f t="shared" si="38"/>
        <v>3705</v>
      </c>
    </row>
    <row r="827" spans="4:10">
      <c r="D827" s="47" t="s">
        <v>183</v>
      </c>
      <c r="E827" s="47" t="s">
        <v>966</v>
      </c>
      <c r="F827" s="47">
        <v>4</v>
      </c>
      <c r="G827" s="47">
        <v>7.62</v>
      </c>
      <c r="H827" s="121">
        <f t="shared" si="36"/>
        <v>762</v>
      </c>
      <c r="I827" s="121">
        <f t="shared" si="37"/>
        <v>3048</v>
      </c>
      <c r="J827" s="121">
        <f t="shared" si="38"/>
        <v>2540</v>
      </c>
    </row>
    <row r="828" spans="4:10">
      <c r="D828" s="47" t="s">
        <v>183</v>
      </c>
      <c r="E828" s="47" t="s">
        <v>967</v>
      </c>
      <c r="F828" s="47">
        <v>6</v>
      </c>
      <c r="G828" s="47">
        <v>6.56</v>
      </c>
      <c r="H828" s="121">
        <f t="shared" si="36"/>
        <v>656</v>
      </c>
      <c r="I828" s="121">
        <f t="shared" si="37"/>
        <v>3936</v>
      </c>
      <c r="J828" s="121">
        <f t="shared" si="38"/>
        <v>3280</v>
      </c>
    </row>
    <row r="829" spans="4:10">
      <c r="D829" s="47" t="s">
        <v>183</v>
      </c>
      <c r="E829" s="47" t="s">
        <v>968</v>
      </c>
      <c r="F829" s="47">
        <v>7</v>
      </c>
      <c r="G829" s="47">
        <v>8.36</v>
      </c>
      <c r="H829" s="121">
        <f t="shared" si="36"/>
        <v>836</v>
      </c>
      <c r="I829" s="121">
        <f t="shared" si="37"/>
        <v>5852</v>
      </c>
      <c r="J829" s="121">
        <f t="shared" si="38"/>
        <v>4876.666666666667</v>
      </c>
    </row>
    <row r="830" spans="4:10">
      <c r="D830" s="47" t="s">
        <v>183</v>
      </c>
      <c r="E830" s="47" t="s">
        <v>969</v>
      </c>
      <c r="F830" s="47">
        <v>6</v>
      </c>
      <c r="G830" s="47">
        <v>8.36</v>
      </c>
      <c r="H830" s="121">
        <f t="shared" si="36"/>
        <v>836</v>
      </c>
      <c r="I830" s="121">
        <f t="shared" si="37"/>
        <v>5016</v>
      </c>
      <c r="J830" s="121">
        <f t="shared" si="38"/>
        <v>4180</v>
      </c>
    </row>
    <row r="831" spans="4:10">
      <c r="D831" s="47" t="s">
        <v>189</v>
      </c>
      <c r="E831" s="47" t="s">
        <v>970</v>
      </c>
      <c r="F831" s="47">
        <v>5</v>
      </c>
      <c r="G831" s="47">
        <v>55.67</v>
      </c>
      <c r="H831" s="121">
        <f t="shared" si="36"/>
        <v>5567</v>
      </c>
      <c r="I831" s="121">
        <f t="shared" si="37"/>
        <v>27835</v>
      </c>
      <c r="J831" s="121">
        <f t="shared" si="38"/>
        <v>23195.833333333332</v>
      </c>
    </row>
    <row r="832" spans="4:10">
      <c r="D832" s="47" t="s">
        <v>95</v>
      </c>
      <c r="E832" s="47" t="s">
        <v>971</v>
      </c>
      <c r="F832" s="47">
        <v>4</v>
      </c>
      <c r="G832" s="47">
        <v>42.33</v>
      </c>
      <c r="H832" s="121">
        <f t="shared" si="36"/>
        <v>4233</v>
      </c>
      <c r="I832" s="121">
        <f t="shared" si="37"/>
        <v>16932</v>
      </c>
      <c r="J832" s="121">
        <f t="shared" si="38"/>
        <v>14110</v>
      </c>
    </row>
    <row r="833" spans="4:10">
      <c r="D833" s="47" t="s">
        <v>972</v>
      </c>
      <c r="E833" s="47" t="s">
        <v>973</v>
      </c>
      <c r="F833" s="47">
        <v>10</v>
      </c>
      <c r="G833" s="47">
        <v>19.93</v>
      </c>
      <c r="H833" s="121">
        <f t="shared" si="36"/>
        <v>1993</v>
      </c>
      <c r="I833" s="121">
        <f t="shared" si="37"/>
        <v>19930</v>
      </c>
      <c r="J833" s="121">
        <f t="shared" si="38"/>
        <v>16608.333333333332</v>
      </c>
    </row>
    <row r="834" spans="4:10">
      <c r="D834" s="47" t="s">
        <v>974</v>
      </c>
      <c r="E834" s="47" t="s">
        <v>975</v>
      </c>
      <c r="F834" s="47">
        <v>9</v>
      </c>
      <c r="G834" s="47">
        <v>6.53</v>
      </c>
      <c r="H834" s="121">
        <f t="shared" si="36"/>
        <v>653</v>
      </c>
      <c r="I834" s="121">
        <f t="shared" si="37"/>
        <v>5877</v>
      </c>
      <c r="J834" s="121">
        <f t="shared" si="38"/>
        <v>4897.5</v>
      </c>
    </row>
    <row r="835" spans="4:10">
      <c r="D835" s="47" t="s">
        <v>974</v>
      </c>
      <c r="E835" s="47" t="s">
        <v>976</v>
      </c>
      <c r="F835" s="47">
        <v>5</v>
      </c>
      <c r="G835" s="47">
        <v>8.57</v>
      </c>
      <c r="H835" s="121">
        <f t="shared" si="36"/>
        <v>857</v>
      </c>
      <c r="I835" s="121">
        <f t="shared" si="37"/>
        <v>4285</v>
      </c>
      <c r="J835" s="121">
        <f t="shared" si="38"/>
        <v>3570.8333333333335</v>
      </c>
    </row>
    <row r="836" spans="4:10">
      <c r="D836" s="47" t="s">
        <v>974</v>
      </c>
      <c r="E836" s="47" t="s">
        <v>977</v>
      </c>
      <c r="F836" s="47">
        <v>5</v>
      </c>
      <c r="G836" s="47">
        <v>4.2300000000000004</v>
      </c>
      <c r="H836" s="121">
        <f t="shared" si="36"/>
        <v>423.00000000000006</v>
      </c>
      <c r="I836" s="121">
        <f t="shared" si="37"/>
        <v>2115.0000000000005</v>
      </c>
      <c r="J836" s="121">
        <f t="shared" si="38"/>
        <v>1762.5000000000005</v>
      </c>
    </row>
    <row r="837" spans="4:10">
      <c r="D837" s="47" t="s">
        <v>974</v>
      </c>
      <c r="E837" s="47" t="s">
        <v>978</v>
      </c>
      <c r="F837" s="47">
        <v>8</v>
      </c>
      <c r="G837" s="47">
        <v>9.74</v>
      </c>
      <c r="H837" s="121">
        <f t="shared" si="36"/>
        <v>974</v>
      </c>
      <c r="I837" s="121">
        <f t="shared" si="37"/>
        <v>7792</v>
      </c>
      <c r="J837" s="121">
        <f t="shared" si="38"/>
        <v>6493.333333333333</v>
      </c>
    </row>
    <row r="838" spans="4:10">
      <c r="D838" s="47" t="s">
        <v>974</v>
      </c>
      <c r="E838" s="47" t="s">
        <v>979</v>
      </c>
      <c r="F838" s="47">
        <v>7</v>
      </c>
      <c r="G838" s="47">
        <v>3.39</v>
      </c>
      <c r="H838" s="121">
        <f t="shared" si="36"/>
        <v>339</v>
      </c>
      <c r="I838" s="121">
        <f t="shared" si="37"/>
        <v>2373</v>
      </c>
      <c r="J838" s="121">
        <f t="shared" si="38"/>
        <v>1977.5</v>
      </c>
    </row>
    <row r="839" spans="4:10">
      <c r="D839" s="47" t="s">
        <v>974</v>
      </c>
      <c r="E839" s="47" t="s">
        <v>980</v>
      </c>
      <c r="F839" s="47">
        <v>5</v>
      </c>
      <c r="G839" s="47">
        <v>3.28</v>
      </c>
      <c r="H839" s="121">
        <f t="shared" si="36"/>
        <v>328</v>
      </c>
      <c r="I839" s="121">
        <f t="shared" si="37"/>
        <v>1640</v>
      </c>
      <c r="J839" s="121">
        <f t="shared" si="38"/>
        <v>1366.6666666666667</v>
      </c>
    </row>
    <row r="840" spans="4:10">
      <c r="D840" s="47" t="s">
        <v>974</v>
      </c>
      <c r="E840" s="47" t="s">
        <v>981</v>
      </c>
      <c r="F840" s="47">
        <v>6</v>
      </c>
      <c r="G840" s="47">
        <v>14.5</v>
      </c>
      <c r="H840" s="121">
        <f t="shared" si="36"/>
        <v>1450</v>
      </c>
      <c r="I840" s="121">
        <f t="shared" si="37"/>
        <v>8700</v>
      </c>
      <c r="J840" s="121">
        <f t="shared" si="38"/>
        <v>7250</v>
      </c>
    </row>
    <row r="841" spans="4:10">
      <c r="D841" s="47" t="s">
        <v>974</v>
      </c>
      <c r="E841" s="47" t="s">
        <v>982</v>
      </c>
      <c r="F841" s="47">
        <v>11</v>
      </c>
      <c r="G841" s="47">
        <v>9.52</v>
      </c>
      <c r="H841" s="121">
        <f t="shared" si="36"/>
        <v>952</v>
      </c>
      <c r="I841" s="121">
        <f t="shared" si="37"/>
        <v>10472</v>
      </c>
      <c r="J841" s="121">
        <f t="shared" si="38"/>
        <v>8726.6666666666661</v>
      </c>
    </row>
    <row r="842" spans="4:10">
      <c r="D842" s="47" t="s">
        <v>974</v>
      </c>
      <c r="E842" s="47" t="s">
        <v>983</v>
      </c>
      <c r="F842" s="47">
        <v>9</v>
      </c>
      <c r="G842" s="47">
        <v>18.87</v>
      </c>
      <c r="H842" s="121">
        <f t="shared" ref="H842:H905" si="39">G842*$B$2</f>
        <v>1887</v>
      </c>
      <c r="I842" s="121">
        <f t="shared" si="37"/>
        <v>16983</v>
      </c>
      <c r="J842" s="121">
        <f t="shared" si="38"/>
        <v>14152.5</v>
      </c>
    </row>
    <row r="843" spans="4:10">
      <c r="D843" s="47" t="s">
        <v>974</v>
      </c>
      <c r="E843" s="47" t="s">
        <v>984</v>
      </c>
      <c r="F843" s="47">
        <v>7</v>
      </c>
      <c r="G843" s="47">
        <v>12.33</v>
      </c>
      <c r="H843" s="121">
        <f t="shared" si="39"/>
        <v>1233</v>
      </c>
      <c r="I843" s="121">
        <f t="shared" ref="I843:I906" si="40">F843*H843</f>
        <v>8631</v>
      </c>
      <c r="J843" s="121">
        <f t="shared" ref="J843:J906" si="41">I843-I843*20/120</f>
        <v>7192.5</v>
      </c>
    </row>
    <row r="844" spans="4:10">
      <c r="D844" s="47" t="s">
        <v>508</v>
      </c>
      <c r="E844" s="47" t="s">
        <v>985</v>
      </c>
      <c r="F844" s="47">
        <v>6</v>
      </c>
      <c r="G844" s="47">
        <v>2.4700000000000002</v>
      </c>
      <c r="H844" s="121">
        <f t="shared" si="39"/>
        <v>247.00000000000003</v>
      </c>
      <c r="I844" s="121">
        <f t="shared" si="40"/>
        <v>1482.0000000000002</v>
      </c>
      <c r="J844" s="121">
        <f t="shared" si="41"/>
        <v>1235.0000000000002</v>
      </c>
    </row>
    <row r="845" spans="4:10">
      <c r="D845" s="47" t="s">
        <v>564</v>
      </c>
      <c r="E845" s="47" t="s">
        <v>986</v>
      </c>
      <c r="F845" s="47">
        <v>11</v>
      </c>
      <c r="G845" s="47">
        <v>9.32</v>
      </c>
      <c r="H845" s="121">
        <f t="shared" si="39"/>
        <v>932</v>
      </c>
      <c r="I845" s="121">
        <f t="shared" si="40"/>
        <v>10252</v>
      </c>
      <c r="J845" s="121">
        <f t="shared" si="41"/>
        <v>8543.3333333333339</v>
      </c>
    </row>
    <row r="846" spans="4:10">
      <c r="D846" s="47" t="s">
        <v>972</v>
      </c>
      <c r="E846" s="47" t="s">
        <v>987</v>
      </c>
      <c r="F846" s="47">
        <v>2</v>
      </c>
      <c r="G846" s="47">
        <v>4.42</v>
      </c>
      <c r="H846" s="121">
        <f t="shared" si="39"/>
        <v>442</v>
      </c>
      <c r="I846" s="121">
        <f t="shared" si="40"/>
        <v>884</v>
      </c>
      <c r="J846" s="121">
        <f t="shared" si="41"/>
        <v>736.66666666666663</v>
      </c>
    </row>
    <row r="847" spans="4:10">
      <c r="D847" s="47" t="s">
        <v>972</v>
      </c>
      <c r="E847" s="47" t="s">
        <v>988</v>
      </c>
      <c r="F847" s="47">
        <v>3</v>
      </c>
      <c r="G847" s="47">
        <v>2.4300000000000002</v>
      </c>
      <c r="H847" s="121">
        <f t="shared" si="39"/>
        <v>243.00000000000003</v>
      </c>
      <c r="I847" s="121">
        <f t="shared" si="40"/>
        <v>729.00000000000011</v>
      </c>
      <c r="J847" s="121">
        <f t="shared" si="41"/>
        <v>607.50000000000011</v>
      </c>
    </row>
    <row r="848" spans="4:10">
      <c r="D848" s="47" t="s">
        <v>183</v>
      </c>
      <c r="E848" s="47" t="s">
        <v>989</v>
      </c>
      <c r="F848" s="47">
        <v>11</v>
      </c>
      <c r="G848" s="47">
        <v>29.74</v>
      </c>
      <c r="H848" s="121">
        <f t="shared" si="39"/>
        <v>2974</v>
      </c>
      <c r="I848" s="121">
        <f t="shared" si="40"/>
        <v>32714</v>
      </c>
      <c r="J848" s="121">
        <f t="shared" si="41"/>
        <v>27261.666666666668</v>
      </c>
    </row>
    <row r="849" spans="4:10">
      <c r="D849" s="47" t="s">
        <v>183</v>
      </c>
      <c r="E849" s="47" t="s">
        <v>990</v>
      </c>
      <c r="F849" s="47">
        <v>4</v>
      </c>
      <c r="G849" s="47">
        <v>34.39</v>
      </c>
      <c r="H849" s="121">
        <f t="shared" si="39"/>
        <v>3439</v>
      </c>
      <c r="I849" s="121">
        <f t="shared" si="40"/>
        <v>13756</v>
      </c>
      <c r="J849" s="121">
        <f t="shared" si="41"/>
        <v>11463.333333333334</v>
      </c>
    </row>
    <row r="850" spans="4:10">
      <c r="D850" s="47" t="s">
        <v>183</v>
      </c>
      <c r="E850" s="47" t="s">
        <v>991</v>
      </c>
      <c r="F850" s="47">
        <v>8</v>
      </c>
      <c r="G850" s="47">
        <v>51.75</v>
      </c>
      <c r="H850" s="121">
        <f t="shared" si="39"/>
        <v>5175</v>
      </c>
      <c r="I850" s="121">
        <f t="shared" si="40"/>
        <v>41400</v>
      </c>
      <c r="J850" s="121">
        <f t="shared" si="41"/>
        <v>34500</v>
      </c>
    </row>
    <row r="851" spans="4:10">
      <c r="D851" s="47" t="s">
        <v>183</v>
      </c>
      <c r="E851" s="47" t="s">
        <v>992</v>
      </c>
      <c r="F851" s="47">
        <v>11</v>
      </c>
      <c r="G851" s="47">
        <v>59.58</v>
      </c>
      <c r="H851" s="121">
        <f t="shared" si="39"/>
        <v>5958</v>
      </c>
      <c r="I851" s="121">
        <f t="shared" si="40"/>
        <v>65538</v>
      </c>
      <c r="J851" s="121">
        <f t="shared" si="41"/>
        <v>54615</v>
      </c>
    </row>
    <row r="852" spans="4:10">
      <c r="D852" s="47" t="s">
        <v>149</v>
      </c>
      <c r="E852" s="47" t="s">
        <v>993</v>
      </c>
      <c r="F852" s="47">
        <v>10</v>
      </c>
      <c r="G852" s="47">
        <v>111.62</v>
      </c>
      <c r="H852" s="121">
        <f t="shared" si="39"/>
        <v>11162</v>
      </c>
      <c r="I852" s="121">
        <f t="shared" si="40"/>
        <v>111620</v>
      </c>
      <c r="J852" s="121">
        <f t="shared" si="41"/>
        <v>93016.666666666672</v>
      </c>
    </row>
    <row r="853" spans="4:10">
      <c r="D853" s="47" t="s">
        <v>149</v>
      </c>
      <c r="E853" s="47" t="s">
        <v>994</v>
      </c>
      <c r="F853" s="47">
        <v>10</v>
      </c>
      <c r="G853" s="47">
        <v>30.81</v>
      </c>
      <c r="H853" s="121">
        <f t="shared" si="39"/>
        <v>3081</v>
      </c>
      <c r="I853" s="121">
        <f t="shared" si="40"/>
        <v>30810</v>
      </c>
      <c r="J853" s="121">
        <f t="shared" si="41"/>
        <v>25675</v>
      </c>
    </row>
    <row r="854" spans="4:10">
      <c r="D854" s="47" t="s">
        <v>149</v>
      </c>
      <c r="E854" s="47" t="s">
        <v>995</v>
      </c>
      <c r="F854" s="47">
        <v>9</v>
      </c>
      <c r="G854" s="47">
        <v>44.64</v>
      </c>
      <c r="H854" s="121">
        <f t="shared" si="39"/>
        <v>4464</v>
      </c>
      <c r="I854" s="121">
        <f t="shared" si="40"/>
        <v>40176</v>
      </c>
      <c r="J854" s="121">
        <f t="shared" si="41"/>
        <v>33480</v>
      </c>
    </row>
    <row r="855" spans="4:10">
      <c r="D855" s="47" t="s">
        <v>149</v>
      </c>
      <c r="E855" s="47" t="s">
        <v>996</v>
      </c>
      <c r="F855" s="47">
        <v>6</v>
      </c>
      <c r="G855" s="47">
        <v>40.39</v>
      </c>
      <c r="H855" s="121">
        <f t="shared" si="39"/>
        <v>4039</v>
      </c>
      <c r="I855" s="121">
        <f t="shared" si="40"/>
        <v>24234</v>
      </c>
      <c r="J855" s="121">
        <f t="shared" si="41"/>
        <v>20195</v>
      </c>
    </row>
    <row r="856" spans="4:10">
      <c r="D856" s="47" t="s">
        <v>149</v>
      </c>
      <c r="E856" s="47" t="s">
        <v>997</v>
      </c>
      <c r="F856" s="47">
        <v>6</v>
      </c>
      <c r="G856" s="47">
        <v>31.89</v>
      </c>
      <c r="H856" s="121">
        <f t="shared" si="39"/>
        <v>3189</v>
      </c>
      <c r="I856" s="121">
        <f t="shared" si="40"/>
        <v>19134</v>
      </c>
      <c r="J856" s="121">
        <f t="shared" si="41"/>
        <v>15945</v>
      </c>
    </row>
    <row r="857" spans="4:10">
      <c r="D857" s="47" t="s">
        <v>183</v>
      </c>
      <c r="E857" s="47" t="s">
        <v>998</v>
      </c>
      <c r="F857" s="47">
        <v>10</v>
      </c>
      <c r="G857" s="47">
        <v>69.06</v>
      </c>
      <c r="H857" s="121">
        <f t="shared" si="39"/>
        <v>6906</v>
      </c>
      <c r="I857" s="121">
        <f t="shared" si="40"/>
        <v>69060</v>
      </c>
      <c r="J857" s="121">
        <f t="shared" si="41"/>
        <v>57550</v>
      </c>
    </row>
    <row r="858" spans="4:10">
      <c r="D858" s="47" t="s">
        <v>183</v>
      </c>
      <c r="E858" s="47" t="s">
        <v>999</v>
      </c>
      <c r="F858" s="47">
        <v>6</v>
      </c>
      <c r="G858" s="47">
        <v>49.6</v>
      </c>
      <c r="H858" s="121">
        <f t="shared" si="39"/>
        <v>4960</v>
      </c>
      <c r="I858" s="121">
        <f t="shared" si="40"/>
        <v>29760</v>
      </c>
      <c r="J858" s="121">
        <f t="shared" si="41"/>
        <v>24800</v>
      </c>
    </row>
    <row r="859" spans="4:10">
      <c r="D859" s="47" t="s">
        <v>183</v>
      </c>
      <c r="E859" s="47" t="s">
        <v>1000</v>
      </c>
      <c r="F859" s="47">
        <v>7</v>
      </c>
      <c r="G859" s="47">
        <v>85.85</v>
      </c>
      <c r="H859" s="121">
        <f t="shared" si="39"/>
        <v>8585</v>
      </c>
      <c r="I859" s="121">
        <f t="shared" si="40"/>
        <v>60095</v>
      </c>
      <c r="J859" s="121">
        <f t="shared" si="41"/>
        <v>50079.166666666664</v>
      </c>
    </row>
    <row r="860" spans="4:10">
      <c r="D860" s="47" t="s">
        <v>183</v>
      </c>
      <c r="E860" s="47" t="s">
        <v>1001</v>
      </c>
      <c r="F860" s="47">
        <v>4</v>
      </c>
      <c r="G860" s="47">
        <v>72.739999999999995</v>
      </c>
      <c r="H860" s="121">
        <f t="shared" si="39"/>
        <v>7273.9999999999991</v>
      </c>
      <c r="I860" s="121">
        <f t="shared" si="40"/>
        <v>29095.999999999996</v>
      </c>
      <c r="J860" s="121">
        <f t="shared" si="41"/>
        <v>24246.666666666664</v>
      </c>
    </row>
    <row r="861" spans="4:10">
      <c r="D861" s="47" t="s">
        <v>183</v>
      </c>
      <c r="E861" s="47" t="s">
        <v>1002</v>
      </c>
      <c r="F861" s="47">
        <v>4</v>
      </c>
      <c r="G861" s="47">
        <v>64.75</v>
      </c>
      <c r="H861" s="121">
        <f t="shared" si="39"/>
        <v>6475</v>
      </c>
      <c r="I861" s="121">
        <f t="shared" si="40"/>
        <v>25900</v>
      </c>
      <c r="J861" s="121">
        <f t="shared" si="41"/>
        <v>21583.333333333332</v>
      </c>
    </row>
    <row r="862" spans="4:10">
      <c r="D862" s="47" t="s">
        <v>183</v>
      </c>
      <c r="E862" s="47" t="s">
        <v>1003</v>
      </c>
      <c r="F862" s="47">
        <v>2</v>
      </c>
      <c r="G862" s="47">
        <v>68.42</v>
      </c>
      <c r="H862" s="121">
        <f t="shared" si="39"/>
        <v>6842</v>
      </c>
      <c r="I862" s="121">
        <f t="shared" si="40"/>
        <v>13684</v>
      </c>
      <c r="J862" s="121">
        <f t="shared" si="41"/>
        <v>11403.333333333334</v>
      </c>
    </row>
    <row r="863" spans="4:10">
      <c r="D863" s="47" t="s">
        <v>183</v>
      </c>
      <c r="E863" s="47" t="s">
        <v>1004</v>
      </c>
      <c r="F863" s="47">
        <v>6</v>
      </c>
      <c r="G863" s="47">
        <v>290.05</v>
      </c>
      <c r="H863" s="121">
        <f t="shared" si="39"/>
        <v>29005</v>
      </c>
      <c r="I863" s="121">
        <f t="shared" si="40"/>
        <v>174030</v>
      </c>
      <c r="J863" s="121">
        <f t="shared" si="41"/>
        <v>145025</v>
      </c>
    </row>
    <row r="864" spans="4:10">
      <c r="D864" s="47" t="s">
        <v>183</v>
      </c>
      <c r="E864" s="47" t="s">
        <v>1005</v>
      </c>
      <c r="F864" s="47">
        <v>9</v>
      </c>
      <c r="G864" s="47">
        <v>318.06</v>
      </c>
      <c r="H864" s="121">
        <f t="shared" si="39"/>
        <v>31806</v>
      </c>
      <c r="I864" s="121">
        <f t="shared" si="40"/>
        <v>286254</v>
      </c>
      <c r="J864" s="121">
        <f t="shared" si="41"/>
        <v>238545</v>
      </c>
    </row>
    <row r="865" spans="4:10">
      <c r="D865" s="47" t="s">
        <v>183</v>
      </c>
      <c r="E865" s="47" t="s">
        <v>1006</v>
      </c>
      <c r="F865" s="47">
        <v>3</v>
      </c>
      <c r="G865" s="47">
        <v>287.68</v>
      </c>
      <c r="H865" s="121">
        <f t="shared" si="39"/>
        <v>28768</v>
      </c>
      <c r="I865" s="121">
        <f t="shared" si="40"/>
        <v>86304</v>
      </c>
      <c r="J865" s="121">
        <f t="shared" si="41"/>
        <v>71920</v>
      </c>
    </row>
    <row r="866" spans="4:10">
      <c r="D866" s="47" t="s">
        <v>183</v>
      </c>
      <c r="E866" s="47" t="s">
        <v>1007</v>
      </c>
      <c r="F866" s="47">
        <v>2</v>
      </c>
      <c r="G866" s="47">
        <v>228.2</v>
      </c>
      <c r="H866" s="121">
        <f t="shared" si="39"/>
        <v>22820</v>
      </c>
      <c r="I866" s="121">
        <f t="shared" si="40"/>
        <v>45640</v>
      </c>
      <c r="J866" s="121">
        <f t="shared" si="41"/>
        <v>38033.333333333336</v>
      </c>
    </row>
    <row r="867" spans="4:10">
      <c r="D867" s="47" t="s">
        <v>183</v>
      </c>
      <c r="E867" s="47" t="s">
        <v>1008</v>
      </c>
      <c r="F867" s="47">
        <v>4</v>
      </c>
      <c r="G867" s="47">
        <v>119.05</v>
      </c>
      <c r="H867" s="121">
        <f t="shared" si="39"/>
        <v>11905</v>
      </c>
      <c r="I867" s="121">
        <f t="shared" si="40"/>
        <v>47620</v>
      </c>
      <c r="J867" s="121">
        <f t="shared" si="41"/>
        <v>39683.333333333336</v>
      </c>
    </row>
    <row r="868" spans="4:10">
      <c r="D868" s="47" t="s">
        <v>183</v>
      </c>
      <c r="E868" s="47" t="s">
        <v>1009</v>
      </c>
      <c r="F868" s="47">
        <v>8</v>
      </c>
      <c r="G868" s="47">
        <v>80.39</v>
      </c>
      <c r="H868" s="121">
        <f t="shared" si="39"/>
        <v>8039</v>
      </c>
      <c r="I868" s="121">
        <f t="shared" si="40"/>
        <v>64312</v>
      </c>
      <c r="J868" s="121">
        <f t="shared" si="41"/>
        <v>53593.333333333336</v>
      </c>
    </row>
    <row r="869" spans="4:10">
      <c r="D869" s="47" t="s">
        <v>183</v>
      </c>
      <c r="E869" s="47" t="s">
        <v>1010</v>
      </c>
      <c r="F869" s="47">
        <v>9</v>
      </c>
      <c r="G869" s="47">
        <v>296.3</v>
      </c>
      <c r="H869" s="121">
        <f t="shared" si="39"/>
        <v>29630</v>
      </c>
      <c r="I869" s="121">
        <f t="shared" si="40"/>
        <v>266670</v>
      </c>
      <c r="J869" s="121">
        <f t="shared" si="41"/>
        <v>222225</v>
      </c>
    </row>
    <row r="870" spans="4:10">
      <c r="D870" s="47" t="s">
        <v>932</v>
      </c>
      <c r="E870" s="47" t="s">
        <v>1011</v>
      </c>
      <c r="F870" s="47">
        <v>3</v>
      </c>
      <c r="G870" s="47">
        <v>120.53</v>
      </c>
      <c r="H870" s="121">
        <f t="shared" si="39"/>
        <v>12053</v>
      </c>
      <c r="I870" s="121">
        <f t="shared" si="40"/>
        <v>36159</v>
      </c>
      <c r="J870" s="121">
        <f t="shared" si="41"/>
        <v>30132.5</v>
      </c>
    </row>
    <row r="871" spans="4:10">
      <c r="D871" s="47" t="s">
        <v>932</v>
      </c>
      <c r="E871" s="47" t="s">
        <v>1012</v>
      </c>
      <c r="F871" s="47">
        <v>3</v>
      </c>
      <c r="G871" s="47">
        <v>100.58</v>
      </c>
      <c r="H871" s="121">
        <f t="shared" si="39"/>
        <v>10058</v>
      </c>
      <c r="I871" s="121">
        <f t="shared" si="40"/>
        <v>30174</v>
      </c>
      <c r="J871" s="121">
        <f t="shared" si="41"/>
        <v>25145</v>
      </c>
    </row>
    <row r="872" spans="4:10">
      <c r="D872" s="47" t="s">
        <v>183</v>
      </c>
      <c r="E872" s="47" t="s">
        <v>1013</v>
      </c>
      <c r="F872" s="47">
        <v>11</v>
      </c>
      <c r="G872" s="47">
        <v>288.11</v>
      </c>
      <c r="H872" s="121">
        <f t="shared" si="39"/>
        <v>28811</v>
      </c>
      <c r="I872" s="121">
        <f t="shared" si="40"/>
        <v>316921</v>
      </c>
      <c r="J872" s="121">
        <f t="shared" si="41"/>
        <v>264100.83333333331</v>
      </c>
    </row>
    <row r="873" spans="4:10">
      <c r="D873" s="47" t="s">
        <v>183</v>
      </c>
      <c r="E873" s="47" t="s">
        <v>1014</v>
      </c>
      <c r="F873" s="47">
        <v>8</v>
      </c>
      <c r="G873" s="47">
        <v>209.43</v>
      </c>
      <c r="H873" s="121">
        <f t="shared" si="39"/>
        <v>20943</v>
      </c>
      <c r="I873" s="121">
        <f t="shared" si="40"/>
        <v>167544</v>
      </c>
      <c r="J873" s="121">
        <f t="shared" si="41"/>
        <v>139620</v>
      </c>
    </row>
    <row r="874" spans="4:10">
      <c r="D874" s="47" t="s">
        <v>183</v>
      </c>
      <c r="E874" s="47" t="s">
        <v>1015</v>
      </c>
      <c r="F874" s="47">
        <v>5</v>
      </c>
      <c r="G874" s="47">
        <v>177.45</v>
      </c>
      <c r="H874" s="121">
        <f t="shared" si="39"/>
        <v>17745</v>
      </c>
      <c r="I874" s="121">
        <f t="shared" si="40"/>
        <v>88725</v>
      </c>
      <c r="J874" s="121">
        <f t="shared" si="41"/>
        <v>73937.5</v>
      </c>
    </row>
    <row r="875" spans="4:10">
      <c r="D875" s="47" t="s">
        <v>183</v>
      </c>
      <c r="E875" s="47" t="s">
        <v>1016</v>
      </c>
      <c r="F875" s="47">
        <v>2</v>
      </c>
      <c r="G875" s="47">
        <v>113.11</v>
      </c>
      <c r="H875" s="121">
        <f t="shared" si="39"/>
        <v>11311</v>
      </c>
      <c r="I875" s="121">
        <f t="shared" si="40"/>
        <v>22622</v>
      </c>
      <c r="J875" s="121">
        <f t="shared" si="41"/>
        <v>18851.666666666668</v>
      </c>
    </row>
    <row r="876" spans="4:10">
      <c r="D876" s="47" t="s">
        <v>183</v>
      </c>
      <c r="E876" s="47" t="s">
        <v>1017</v>
      </c>
      <c r="F876" s="47">
        <v>6</v>
      </c>
      <c r="G876" s="47">
        <v>88.47</v>
      </c>
      <c r="H876" s="121">
        <f t="shared" si="39"/>
        <v>8847</v>
      </c>
      <c r="I876" s="121">
        <f t="shared" si="40"/>
        <v>53082</v>
      </c>
      <c r="J876" s="121">
        <f t="shared" si="41"/>
        <v>44235</v>
      </c>
    </row>
    <row r="877" spans="4:10">
      <c r="D877" s="47" t="s">
        <v>183</v>
      </c>
      <c r="E877" s="47" t="s">
        <v>1018</v>
      </c>
      <c r="F877" s="47">
        <v>6</v>
      </c>
      <c r="G877" s="47">
        <v>117.23</v>
      </c>
      <c r="H877" s="121">
        <f t="shared" si="39"/>
        <v>11723</v>
      </c>
      <c r="I877" s="121">
        <f t="shared" si="40"/>
        <v>70338</v>
      </c>
      <c r="J877" s="121">
        <f t="shared" si="41"/>
        <v>58615</v>
      </c>
    </row>
    <row r="878" spans="4:10">
      <c r="D878" s="47" t="s">
        <v>183</v>
      </c>
      <c r="E878" s="47" t="s">
        <v>1019</v>
      </c>
      <c r="F878" s="47">
        <v>2</v>
      </c>
      <c r="G878" s="47">
        <v>93</v>
      </c>
      <c r="H878" s="121">
        <f t="shared" si="39"/>
        <v>9300</v>
      </c>
      <c r="I878" s="121">
        <f t="shared" si="40"/>
        <v>18600</v>
      </c>
      <c r="J878" s="121">
        <f t="shared" si="41"/>
        <v>15500</v>
      </c>
    </row>
    <row r="879" spans="4:10">
      <c r="D879" s="47" t="s">
        <v>183</v>
      </c>
      <c r="E879" s="47" t="s">
        <v>1020</v>
      </c>
      <c r="F879" s="47">
        <v>2</v>
      </c>
      <c r="G879" s="47">
        <v>93</v>
      </c>
      <c r="H879" s="121">
        <f t="shared" si="39"/>
        <v>9300</v>
      </c>
      <c r="I879" s="121">
        <f t="shared" si="40"/>
        <v>18600</v>
      </c>
      <c r="J879" s="121">
        <f t="shared" si="41"/>
        <v>15500</v>
      </c>
    </row>
    <row r="880" spans="4:10">
      <c r="D880" s="47" t="s">
        <v>183</v>
      </c>
      <c r="E880" s="47" t="s">
        <v>1021</v>
      </c>
      <c r="F880" s="47">
        <v>6</v>
      </c>
      <c r="G880" s="47">
        <v>57.65</v>
      </c>
      <c r="H880" s="121">
        <f t="shared" si="39"/>
        <v>5765</v>
      </c>
      <c r="I880" s="121">
        <f t="shared" si="40"/>
        <v>34590</v>
      </c>
      <c r="J880" s="121">
        <f t="shared" si="41"/>
        <v>28825</v>
      </c>
    </row>
    <row r="881" spans="4:10">
      <c r="D881" s="47" t="s">
        <v>183</v>
      </c>
      <c r="E881" s="47" t="s">
        <v>1022</v>
      </c>
      <c r="F881" s="47">
        <v>6</v>
      </c>
      <c r="G881" s="47">
        <v>41.61</v>
      </c>
      <c r="H881" s="121">
        <f t="shared" si="39"/>
        <v>4161</v>
      </c>
      <c r="I881" s="121">
        <f t="shared" si="40"/>
        <v>24966</v>
      </c>
      <c r="J881" s="121">
        <f t="shared" si="41"/>
        <v>20805</v>
      </c>
    </row>
    <row r="882" spans="4:10">
      <c r="D882" s="47" t="s">
        <v>183</v>
      </c>
      <c r="E882" s="47" t="s">
        <v>1023</v>
      </c>
      <c r="F882" s="47">
        <v>9</v>
      </c>
      <c r="G882" s="47">
        <v>42.56</v>
      </c>
      <c r="H882" s="121">
        <f t="shared" si="39"/>
        <v>4256</v>
      </c>
      <c r="I882" s="121">
        <f t="shared" si="40"/>
        <v>38304</v>
      </c>
      <c r="J882" s="121">
        <f t="shared" si="41"/>
        <v>31920</v>
      </c>
    </row>
    <row r="883" spans="4:10">
      <c r="D883" s="47" t="s">
        <v>183</v>
      </c>
      <c r="E883" s="47" t="s">
        <v>1024</v>
      </c>
      <c r="F883" s="47">
        <v>10</v>
      </c>
      <c r="G883" s="47">
        <v>355.56</v>
      </c>
      <c r="H883" s="121">
        <f t="shared" si="39"/>
        <v>35556</v>
      </c>
      <c r="I883" s="121">
        <f t="shared" si="40"/>
        <v>355560</v>
      </c>
      <c r="J883" s="121">
        <f t="shared" si="41"/>
        <v>296300</v>
      </c>
    </row>
    <row r="884" spans="4:10">
      <c r="D884" s="47" t="s">
        <v>240</v>
      </c>
      <c r="E884" s="47" t="s">
        <v>1025</v>
      </c>
      <c r="F884" s="47">
        <v>11</v>
      </c>
      <c r="G884" s="47">
        <v>12.6</v>
      </c>
      <c r="H884" s="121">
        <f t="shared" si="39"/>
        <v>1260</v>
      </c>
      <c r="I884" s="121">
        <f t="shared" si="40"/>
        <v>13860</v>
      </c>
      <c r="J884" s="121">
        <f t="shared" si="41"/>
        <v>11550</v>
      </c>
    </row>
    <row r="885" spans="4:10">
      <c r="D885" s="47" t="s">
        <v>234</v>
      </c>
      <c r="E885" s="47" t="s">
        <v>1026</v>
      </c>
      <c r="F885" s="47">
        <v>7</v>
      </c>
      <c r="G885" s="47">
        <v>19.829999999999998</v>
      </c>
      <c r="H885" s="121">
        <f t="shared" si="39"/>
        <v>1982.9999999999998</v>
      </c>
      <c r="I885" s="121">
        <f t="shared" si="40"/>
        <v>13880.999999999998</v>
      </c>
      <c r="J885" s="121">
        <f t="shared" si="41"/>
        <v>11567.499999999998</v>
      </c>
    </row>
    <row r="886" spans="4:10">
      <c r="D886" s="47" t="s">
        <v>234</v>
      </c>
      <c r="E886" s="47" t="s">
        <v>1027</v>
      </c>
      <c r="F886" s="47">
        <v>10</v>
      </c>
      <c r="G886" s="47">
        <v>7.68</v>
      </c>
      <c r="H886" s="121">
        <f t="shared" si="39"/>
        <v>768</v>
      </c>
      <c r="I886" s="121">
        <f t="shared" si="40"/>
        <v>7680</v>
      </c>
      <c r="J886" s="121">
        <f t="shared" si="41"/>
        <v>6400</v>
      </c>
    </row>
    <row r="887" spans="4:10">
      <c r="D887" s="47" t="s">
        <v>234</v>
      </c>
      <c r="E887" s="47" t="s">
        <v>1028</v>
      </c>
      <c r="F887" s="47">
        <v>11</v>
      </c>
      <c r="G887" s="47">
        <v>5.76</v>
      </c>
      <c r="H887" s="121">
        <f t="shared" si="39"/>
        <v>576</v>
      </c>
      <c r="I887" s="121">
        <f t="shared" si="40"/>
        <v>6336</v>
      </c>
      <c r="J887" s="121">
        <f t="shared" si="41"/>
        <v>5280</v>
      </c>
    </row>
    <row r="888" spans="4:10">
      <c r="D888" s="47" t="s">
        <v>91</v>
      </c>
      <c r="E888" s="47" t="s">
        <v>1029</v>
      </c>
      <c r="F888" s="47">
        <v>2</v>
      </c>
      <c r="G888" s="47">
        <v>4.8899999999999997</v>
      </c>
      <c r="H888" s="121">
        <f t="shared" si="39"/>
        <v>488.99999999999994</v>
      </c>
      <c r="I888" s="121">
        <f t="shared" si="40"/>
        <v>977.99999999999989</v>
      </c>
      <c r="J888" s="121">
        <f t="shared" si="41"/>
        <v>814.99999999999989</v>
      </c>
    </row>
    <row r="889" spans="4:10">
      <c r="D889" s="47" t="s">
        <v>91</v>
      </c>
      <c r="E889" s="47" t="s">
        <v>1030</v>
      </c>
      <c r="F889" s="47">
        <v>6</v>
      </c>
      <c r="G889" s="47">
        <v>4.3499999999999996</v>
      </c>
      <c r="H889" s="121">
        <f t="shared" si="39"/>
        <v>434.99999999999994</v>
      </c>
      <c r="I889" s="121">
        <f t="shared" si="40"/>
        <v>2609.9999999999995</v>
      </c>
      <c r="J889" s="121">
        <f t="shared" si="41"/>
        <v>2174.9999999999995</v>
      </c>
    </row>
    <row r="890" spans="4:10">
      <c r="D890" s="47" t="s">
        <v>91</v>
      </c>
      <c r="E890" s="47" t="s">
        <v>1031</v>
      </c>
      <c r="F890" s="47">
        <v>10</v>
      </c>
      <c r="G890" s="47">
        <v>4.3499999999999996</v>
      </c>
      <c r="H890" s="121">
        <f t="shared" si="39"/>
        <v>434.99999999999994</v>
      </c>
      <c r="I890" s="121">
        <f t="shared" si="40"/>
        <v>4349.9999999999991</v>
      </c>
      <c r="J890" s="121">
        <f t="shared" si="41"/>
        <v>3624.9999999999991</v>
      </c>
    </row>
    <row r="891" spans="4:10">
      <c r="D891" s="47" t="s">
        <v>91</v>
      </c>
      <c r="E891" s="47" t="s">
        <v>1032</v>
      </c>
      <c r="F891" s="47">
        <v>2</v>
      </c>
      <c r="G891" s="47">
        <v>12.28</v>
      </c>
      <c r="H891" s="121">
        <f t="shared" si="39"/>
        <v>1228</v>
      </c>
      <c r="I891" s="121">
        <f t="shared" si="40"/>
        <v>2456</v>
      </c>
      <c r="J891" s="121">
        <f t="shared" si="41"/>
        <v>2046.6666666666667</v>
      </c>
    </row>
    <row r="892" spans="4:10">
      <c r="D892" s="47" t="s">
        <v>91</v>
      </c>
      <c r="E892" s="47" t="s">
        <v>1033</v>
      </c>
      <c r="F892" s="47">
        <v>11</v>
      </c>
      <c r="G892" s="47">
        <v>12.54</v>
      </c>
      <c r="H892" s="121">
        <f t="shared" si="39"/>
        <v>1254</v>
      </c>
      <c r="I892" s="121">
        <f t="shared" si="40"/>
        <v>13794</v>
      </c>
      <c r="J892" s="121">
        <f t="shared" si="41"/>
        <v>11495</v>
      </c>
    </row>
    <row r="893" spans="4:10">
      <c r="D893" s="47" t="s">
        <v>91</v>
      </c>
      <c r="E893" s="47" t="s">
        <v>1034</v>
      </c>
      <c r="F893" s="47">
        <v>6</v>
      </c>
      <c r="G893" s="47">
        <v>12.54</v>
      </c>
      <c r="H893" s="121">
        <f t="shared" si="39"/>
        <v>1254</v>
      </c>
      <c r="I893" s="121">
        <f t="shared" si="40"/>
        <v>7524</v>
      </c>
      <c r="J893" s="121">
        <f t="shared" si="41"/>
        <v>6270</v>
      </c>
    </row>
    <row r="894" spans="4:10">
      <c r="D894" s="47" t="s">
        <v>91</v>
      </c>
      <c r="E894" s="47" t="s">
        <v>1035</v>
      </c>
      <c r="F894" s="47">
        <v>11</v>
      </c>
      <c r="G894" s="47">
        <v>12.54</v>
      </c>
      <c r="H894" s="121">
        <f t="shared" si="39"/>
        <v>1254</v>
      </c>
      <c r="I894" s="121">
        <f t="shared" si="40"/>
        <v>13794</v>
      </c>
      <c r="J894" s="121">
        <f t="shared" si="41"/>
        <v>11495</v>
      </c>
    </row>
    <row r="895" spans="4:10">
      <c r="D895" s="47" t="s">
        <v>91</v>
      </c>
      <c r="E895" s="47" t="s">
        <v>1036</v>
      </c>
      <c r="F895" s="47">
        <v>4</v>
      </c>
      <c r="G895" s="47">
        <v>5.76</v>
      </c>
      <c r="H895" s="121">
        <f t="shared" si="39"/>
        <v>576</v>
      </c>
      <c r="I895" s="121">
        <f t="shared" si="40"/>
        <v>2304</v>
      </c>
      <c r="J895" s="121">
        <f t="shared" si="41"/>
        <v>1920</v>
      </c>
    </row>
    <row r="896" spans="4:10">
      <c r="D896" s="47" t="s">
        <v>91</v>
      </c>
      <c r="E896" s="47" t="s">
        <v>1037</v>
      </c>
      <c r="F896" s="47">
        <v>3</v>
      </c>
      <c r="G896" s="47">
        <v>3.45</v>
      </c>
      <c r="H896" s="121">
        <f t="shared" si="39"/>
        <v>345</v>
      </c>
      <c r="I896" s="121">
        <f t="shared" si="40"/>
        <v>1035</v>
      </c>
      <c r="J896" s="121">
        <f t="shared" si="41"/>
        <v>862.5</v>
      </c>
    </row>
    <row r="897" spans="4:10">
      <c r="D897" s="47" t="s">
        <v>240</v>
      </c>
      <c r="E897" s="47" t="s">
        <v>1038</v>
      </c>
      <c r="F897" s="47">
        <v>7</v>
      </c>
      <c r="G897" s="47">
        <v>6.78</v>
      </c>
      <c r="H897" s="121">
        <f t="shared" si="39"/>
        <v>678</v>
      </c>
      <c r="I897" s="121">
        <f t="shared" si="40"/>
        <v>4746</v>
      </c>
      <c r="J897" s="121">
        <f t="shared" si="41"/>
        <v>3955</v>
      </c>
    </row>
    <row r="898" spans="4:10">
      <c r="D898" s="47" t="s">
        <v>240</v>
      </c>
      <c r="E898" s="47" t="s">
        <v>1039</v>
      </c>
      <c r="F898" s="47">
        <v>9</v>
      </c>
      <c r="G898" s="47">
        <v>40.79</v>
      </c>
      <c r="H898" s="121">
        <f t="shared" si="39"/>
        <v>4079</v>
      </c>
      <c r="I898" s="121">
        <f t="shared" si="40"/>
        <v>36711</v>
      </c>
      <c r="J898" s="121">
        <f t="shared" si="41"/>
        <v>30592.5</v>
      </c>
    </row>
    <row r="899" spans="4:10">
      <c r="D899" s="47" t="s">
        <v>240</v>
      </c>
      <c r="E899" s="47" t="s">
        <v>1040</v>
      </c>
      <c r="F899" s="47">
        <v>7</v>
      </c>
      <c r="G899" s="47">
        <v>11.2</v>
      </c>
      <c r="H899" s="121">
        <f t="shared" si="39"/>
        <v>1120</v>
      </c>
      <c r="I899" s="121">
        <f t="shared" si="40"/>
        <v>7840</v>
      </c>
      <c r="J899" s="121">
        <f t="shared" si="41"/>
        <v>6533.333333333333</v>
      </c>
    </row>
    <row r="900" spans="4:10">
      <c r="D900" s="47" t="s">
        <v>240</v>
      </c>
      <c r="E900" s="47" t="s">
        <v>1041</v>
      </c>
      <c r="F900" s="47">
        <v>10</v>
      </c>
      <c r="G900" s="47">
        <v>12.6</v>
      </c>
      <c r="H900" s="121">
        <f t="shared" si="39"/>
        <v>1260</v>
      </c>
      <c r="I900" s="121">
        <f t="shared" si="40"/>
        <v>12600</v>
      </c>
      <c r="J900" s="121">
        <f t="shared" si="41"/>
        <v>10500</v>
      </c>
    </row>
    <row r="901" spans="4:10">
      <c r="D901" s="47" t="s">
        <v>240</v>
      </c>
      <c r="E901" s="47" t="s">
        <v>1042</v>
      </c>
      <c r="F901" s="47">
        <v>8</v>
      </c>
      <c r="G901" s="47">
        <v>30.24</v>
      </c>
      <c r="H901" s="121">
        <f t="shared" si="39"/>
        <v>3024</v>
      </c>
      <c r="I901" s="121">
        <f t="shared" si="40"/>
        <v>24192</v>
      </c>
      <c r="J901" s="121">
        <f t="shared" si="41"/>
        <v>20160</v>
      </c>
    </row>
    <row r="902" spans="4:10">
      <c r="D902" s="47" t="s">
        <v>240</v>
      </c>
      <c r="E902" s="47" t="s">
        <v>1043</v>
      </c>
      <c r="F902" s="47">
        <v>6</v>
      </c>
      <c r="G902" s="47">
        <v>9.5399999999999991</v>
      </c>
      <c r="H902" s="121">
        <f t="shared" si="39"/>
        <v>953.99999999999989</v>
      </c>
      <c r="I902" s="121">
        <f t="shared" si="40"/>
        <v>5723.9999999999991</v>
      </c>
      <c r="J902" s="121">
        <f t="shared" si="41"/>
        <v>4769.9999999999991</v>
      </c>
    </row>
    <row r="903" spans="4:10">
      <c r="D903" s="47" t="s">
        <v>912</v>
      </c>
      <c r="E903" s="47" t="s">
        <v>1044</v>
      </c>
      <c r="F903" s="47">
        <v>11</v>
      </c>
      <c r="G903" s="47">
        <v>24.92</v>
      </c>
      <c r="H903" s="121">
        <f t="shared" si="39"/>
        <v>2492</v>
      </c>
      <c r="I903" s="121">
        <f t="shared" si="40"/>
        <v>27412</v>
      </c>
      <c r="J903" s="121">
        <f t="shared" si="41"/>
        <v>22843.333333333332</v>
      </c>
    </row>
    <row r="904" spans="4:10">
      <c r="D904" s="47" t="s">
        <v>912</v>
      </c>
      <c r="E904" s="47" t="s">
        <v>1045</v>
      </c>
      <c r="F904" s="47">
        <v>7</v>
      </c>
      <c r="G904" s="47">
        <v>17.2</v>
      </c>
      <c r="H904" s="121">
        <f t="shared" si="39"/>
        <v>1720</v>
      </c>
      <c r="I904" s="121">
        <f t="shared" si="40"/>
        <v>12040</v>
      </c>
      <c r="J904" s="121">
        <f t="shared" si="41"/>
        <v>10033.333333333334</v>
      </c>
    </row>
    <row r="905" spans="4:10">
      <c r="D905" s="47" t="s">
        <v>912</v>
      </c>
      <c r="E905" s="47" t="s">
        <v>1046</v>
      </c>
      <c r="F905" s="47">
        <v>3</v>
      </c>
      <c r="G905" s="47">
        <v>5.31</v>
      </c>
      <c r="H905" s="121">
        <f t="shared" si="39"/>
        <v>531</v>
      </c>
      <c r="I905" s="121">
        <f t="shared" si="40"/>
        <v>1593</v>
      </c>
      <c r="J905" s="121">
        <f t="shared" si="41"/>
        <v>1327.5</v>
      </c>
    </row>
    <row r="906" spans="4:10">
      <c r="D906" s="47" t="s">
        <v>495</v>
      </c>
      <c r="E906" s="47" t="s">
        <v>1047</v>
      </c>
      <c r="F906" s="47">
        <v>6</v>
      </c>
      <c r="G906" s="47">
        <v>4.22</v>
      </c>
      <c r="H906" s="121">
        <f t="shared" ref="H906:H969" si="42">G906*$B$2</f>
        <v>422</v>
      </c>
      <c r="I906" s="121">
        <f t="shared" si="40"/>
        <v>2532</v>
      </c>
      <c r="J906" s="121">
        <f t="shared" si="41"/>
        <v>2110</v>
      </c>
    </row>
    <row r="907" spans="4:10">
      <c r="D907" s="47" t="s">
        <v>495</v>
      </c>
      <c r="E907" s="47" t="s">
        <v>1048</v>
      </c>
      <c r="F907" s="47">
        <v>5</v>
      </c>
      <c r="G907" s="47">
        <v>3.97</v>
      </c>
      <c r="H907" s="121">
        <f t="shared" si="42"/>
        <v>397</v>
      </c>
      <c r="I907" s="121">
        <f t="shared" ref="I907:I970" si="43">F907*H907</f>
        <v>1985</v>
      </c>
      <c r="J907" s="121">
        <f t="shared" ref="J907:J970" si="44">I907-I907*20/120</f>
        <v>1654.1666666666667</v>
      </c>
    </row>
    <row r="908" spans="4:10">
      <c r="D908" s="47" t="s">
        <v>495</v>
      </c>
      <c r="E908" s="47" t="s">
        <v>1049</v>
      </c>
      <c r="F908" s="47">
        <v>11</v>
      </c>
      <c r="G908" s="47">
        <v>24.74</v>
      </c>
      <c r="H908" s="121">
        <f t="shared" si="42"/>
        <v>2474</v>
      </c>
      <c r="I908" s="121">
        <f t="shared" si="43"/>
        <v>27214</v>
      </c>
      <c r="J908" s="121">
        <f t="shared" si="44"/>
        <v>22678.333333333332</v>
      </c>
    </row>
    <row r="909" spans="4:10">
      <c r="D909" s="47" t="s">
        <v>493</v>
      </c>
      <c r="E909" s="47" t="s">
        <v>1050</v>
      </c>
      <c r="F909" s="47">
        <v>5</v>
      </c>
      <c r="G909" s="47">
        <v>34.76</v>
      </c>
      <c r="H909" s="121">
        <f t="shared" si="42"/>
        <v>3476</v>
      </c>
      <c r="I909" s="121">
        <f t="shared" si="43"/>
        <v>17380</v>
      </c>
      <c r="J909" s="121">
        <f t="shared" si="44"/>
        <v>14483.333333333334</v>
      </c>
    </row>
    <row r="910" spans="4:10">
      <c r="D910" s="47" t="s">
        <v>493</v>
      </c>
      <c r="E910" s="47" t="s">
        <v>1051</v>
      </c>
      <c r="F910" s="47">
        <v>8</v>
      </c>
      <c r="G910" s="47">
        <v>33.659999999999997</v>
      </c>
      <c r="H910" s="121">
        <f t="shared" si="42"/>
        <v>3365.9999999999995</v>
      </c>
      <c r="I910" s="121">
        <f t="shared" si="43"/>
        <v>26927.999999999996</v>
      </c>
      <c r="J910" s="121">
        <f t="shared" si="44"/>
        <v>22439.999999999996</v>
      </c>
    </row>
    <row r="911" spans="4:10">
      <c r="D911" s="47" t="s">
        <v>718</v>
      </c>
      <c r="E911" s="47" t="s">
        <v>1052</v>
      </c>
      <c r="F911" s="47">
        <v>7</v>
      </c>
      <c r="G911" s="47">
        <v>27.67</v>
      </c>
      <c r="H911" s="121">
        <f t="shared" si="42"/>
        <v>2767</v>
      </c>
      <c r="I911" s="121">
        <f t="shared" si="43"/>
        <v>19369</v>
      </c>
      <c r="J911" s="121">
        <f t="shared" si="44"/>
        <v>16140.833333333334</v>
      </c>
    </row>
    <row r="912" spans="4:10">
      <c r="D912" s="47" t="s">
        <v>493</v>
      </c>
      <c r="E912" s="47" t="s">
        <v>1053</v>
      </c>
      <c r="F912" s="47">
        <v>9</v>
      </c>
      <c r="G912" s="47">
        <v>7.56</v>
      </c>
      <c r="H912" s="121">
        <f t="shared" si="42"/>
        <v>756</v>
      </c>
      <c r="I912" s="121">
        <f t="shared" si="43"/>
        <v>6804</v>
      </c>
      <c r="J912" s="121">
        <f t="shared" si="44"/>
        <v>5670</v>
      </c>
    </row>
    <row r="913" spans="4:10">
      <c r="D913" s="47" t="s">
        <v>718</v>
      </c>
      <c r="E913" s="47" t="s">
        <v>1054</v>
      </c>
      <c r="F913" s="47">
        <v>10</v>
      </c>
      <c r="G913" s="47">
        <v>19.68</v>
      </c>
      <c r="H913" s="121">
        <f t="shared" si="42"/>
        <v>1968</v>
      </c>
      <c r="I913" s="121">
        <f t="shared" si="43"/>
        <v>19680</v>
      </c>
      <c r="J913" s="121">
        <f t="shared" si="44"/>
        <v>16400</v>
      </c>
    </row>
    <row r="914" spans="4:10">
      <c r="D914" s="47" t="s">
        <v>1055</v>
      </c>
      <c r="E914" s="47" t="s">
        <v>1056</v>
      </c>
      <c r="F914" s="47">
        <v>3</v>
      </c>
      <c r="G914" s="47">
        <v>54.67</v>
      </c>
      <c r="H914" s="121">
        <f t="shared" si="42"/>
        <v>5467</v>
      </c>
      <c r="I914" s="121">
        <f t="shared" si="43"/>
        <v>16401</v>
      </c>
      <c r="J914" s="121">
        <f t="shared" si="44"/>
        <v>13667.5</v>
      </c>
    </row>
    <row r="915" spans="4:10">
      <c r="D915" s="47" t="s">
        <v>1055</v>
      </c>
      <c r="E915" s="47" t="s">
        <v>1057</v>
      </c>
      <c r="F915" s="47">
        <v>9</v>
      </c>
      <c r="G915" s="47">
        <v>39.75</v>
      </c>
      <c r="H915" s="121">
        <f t="shared" si="42"/>
        <v>3975</v>
      </c>
      <c r="I915" s="121">
        <f t="shared" si="43"/>
        <v>35775</v>
      </c>
      <c r="J915" s="121">
        <f t="shared" si="44"/>
        <v>29812.5</v>
      </c>
    </row>
    <row r="916" spans="4:10">
      <c r="D916" s="47" t="s">
        <v>1055</v>
      </c>
      <c r="E916" s="47" t="s">
        <v>1058</v>
      </c>
      <c r="F916" s="47">
        <v>7</v>
      </c>
      <c r="G916" s="47">
        <v>29.8</v>
      </c>
      <c r="H916" s="121">
        <f t="shared" si="42"/>
        <v>2980</v>
      </c>
      <c r="I916" s="121">
        <f t="shared" si="43"/>
        <v>20860</v>
      </c>
      <c r="J916" s="121">
        <f t="shared" si="44"/>
        <v>17383.333333333332</v>
      </c>
    </row>
    <row r="917" spans="4:10">
      <c r="D917" s="47" t="s">
        <v>183</v>
      </c>
      <c r="E917" s="47" t="s">
        <v>1059</v>
      </c>
      <c r="F917" s="47">
        <v>3</v>
      </c>
      <c r="G917" s="47">
        <v>43.69</v>
      </c>
      <c r="H917" s="121">
        <f t="shared" si="42"/>
        <v>4369</v>
      </c>
      <c r="I917" s="121">
        <f t="shared" si="43"/>
        <v>13107</v>
      </c>
      <c r="J917" s="121">
        <f t="shared" si="44"/>
        <v>10922.5</v>
      </c>
    </row>
    <row r="918" spans="4:10">
      <c r="D918" s="47" t="s">
        <v>1055</v>
      </c>
      <c r="E918" s="47" t="s">
        <v>1060</v>
      </c>
      <c r="F918" s="47">
        <v>4</v>
      </c>
      <c r="G918" s="47">
        <v>43.69</v>
      </c>
      <c r="H918" s="121">
        <f t="shared" si="42"/>
        <v>4369</v>
      </c>
      <c r="I918" s="121">
        <f t="shared" si="43"/>
        <v>17476</v>
      </c>
      <c r="J918" s="121">
        <f t="shared" si="44"/>
        <v>14563.333333333334</v>
      </c>
    </row>
    <row r="919" spans="4:10">
      <c r="D919" s="47" t="s">
        <v>1061</v>
      </c>
      <c r="E919" s="47" t="s">
        <v>1062</v>
      </c>
      <c r="F919" s="47">
        <v>6</v>
      </c>
      <c r="G919" s="47">
        <v>46.56</v>
      </c>
      <c r="H919" s="121">
        <f t="shared" si="42"/>
        <v>4656</v>
      </c>
      <c r="I919" s="121">
        <f t="shared" si="43"/>
        <v>27936</v>
      </c>
      <c r="J919" s="121">
        <f t="shared" si="44"/>
        <v>23280</v>
      </c>
    </row>
    <row r="920" spans="4:10">
      <c r="D920" s="47" t="s">
        <v>1061</v>
      </c>
      <c r="E920" s="47" t="s">
        <v>1063</v>
      </c>
      <c r="F920" s="47">
        <v>10</v>
      </c>
      <c r="G920" s="47">
        <v>65.22</v>
      </c>
      <c r="H920" s="121">
        <f t="shared" si="42"/>
        <v>6522</v>
      </c>
      <c r="I920" s="121">
        <f t="shared" si="43"/>
        <v>65220</v>
      </c>
      <c r="J920" s="121">
        <f t="shared" si="44"/>
        <v>54350</v>
      </c>
    </row>
    <row r="921" spans="4:10">
      <c r="D921" s="47" t="s">
        <v>1061</v>
      </c>
      <c r="E921" s="47" t="s">
        <v>1064</v>
      </c>
      <c r="F921" s="47">
        <v>5</v>
      </c>
      <c r="G921" s="47">
        <v>37.270000000000003</v>
      </c>
      <c r="H921" s="121">
        <f t="shared" si="42"/>
        <v>3727.0000000000005</v>
      </c>
      <c r="I921" s="121">
        <f t="shared" si="43"/>
        <v>18635.000000000004</v>
      </c>
      <c r="J921" s="121">
        <f t="shared" si="44"/>
        <v>15529.16666666667</v>
      </c>
    </row>
    <row r="922" spans="4:10">
      <c r="D922" s="47" t="s">
        <v>1061</v>
      </c>
      <c r="E922" s="47" t="s">
        <v>1065</v>
      </c>
      <c r="F922" s="47">
        <v>11</v>
      </c>
      <c r="G922" s="47">
        <v>30.07</v>
      </c>
      <c r="H922" s="121">
        <f t="shared" si="42"/>
        <v>3007</v>
      </c>
      <c r="I922" s="121">
        <f t="shared" si="43"/>
        <v>33077</v>
      </c>
      <c r="J922" s="121">
        <f t="shared" si="44"/>
        <v>27564.166666666668</v>
      </c>
    </row>
    <row r="923" spans="4:10">
      <c r="D923" s="47" t="s">
        <v>932</v>
      </c>
      <c r="E923" s="47" t="s">
        <v>1066</v>
      </c>
      <c r="F923" s="47">
        <v>10</v>
      </c>
      <c r="G923" s="47">
        <v>26.23</v>
      </c>
      <c r="H923" s="121">
        <f t="shared" si="42"/>
        <v>2623</v>
      </c>
      <c r="I923" s="121">
        <f t="shared" si="43"/>
        <v>26230</v>
      </c>
      <c r="J923" s="121">
        <f t="shared" si="44"/>
        <v>21858.333333333332</v>
      </c>
    </row>
    <row r="924" spans="4:10">
      <c r="D924" s="47" t="s">
        <v>539</v>
      </c>
      <c r="E924" s="47" t="s">
        <v>1067</v>
      </c>
      <c r="F924" s="47">
        <v>6</v>
      </c>
      <c r="G924" s="47">
        <v>7.31</v>
      </c>
      <c r="H924" s="121">
        <f t="shared" si="42"/>
        <v>731</v>
      </c>
      <c r="I924" s="121">
        <f t="shared" si="43"/>
        <v>4386</v>
      </c>
      <c r="J924" s="121">
        <f t="shared" si="44"/>
        <v>3655</v>
      </c>
    </row>
    <row r="925" spans="4:10">
      <c r="D925" s="47" t="s">
        <v>539</v>
      </c>
      <c r="E925" s="47" t="s">
        <v>1068</v>
      </c>
      <c r="F925" s="47">
        <v>2</v>
      </c>
      <c r="G925" s="47">
        <v>56.72</v>
      </c>
      <c r="H925" s="121">
        <f t="shared" si="42"/>
        <v>5672</v>
      </c>
      <c r="I925" s="121">
        <f t="shared" si="43"/>
        <v>11344</v>
      </c>
      <c r="J925" s="121">
        <f t="shared" si="44"/>
        <v>9453.3333333333339</v>
      </c>
    </row>
    <row r="926" spans="4:10">
      <c r="D926" s="47" t="s">
        <v>932</v>
      </c>
      <c r="E926" s="47" t="s">
        <v>1069</v>
      </c>
      <c r="F926" s="47">
        <v>3</v>
      </c>
      <c r="G926" s="47">
        <v>109.14</v>
      </c>
      <c r="H926" s="121">
        <f t="shared" si="42"/>
        <v>10914</v>
      </c>
      <c r="I926" s="121">
        <f t="shared" si="43"/>
        <v>32742</v>
      </c>
      <c r="J926" s="121">
        <f t="shared" si="44"/>
        <v>27285</v>
      </c>
    </row>
    <row r="927" spans="4:10">
      <c r="D927" s="47" t="s">
        <v>932</v>
      </c>
      <c r="E927" s="47" t="s">
        <v>1070</v>
      </c>
      <c r="F927" s="47">
        <v>9</v>
      </c>
      <c r="G927" s="47">
        <v>126.06</v>
      </c>
      <c r="H927" s="121">
        <f t="shared" si="42"/>
        <v>12606</v>
      </c>
      <c r="I927" s="121">
        <f t="shared" si="43"/>
        <v>113454</v>
      </c>
      <c r="J927" s="121">
        <f t="shared" si="44"/>
        <v>94545</v>
      </c>
    </row>
    <row r="928" spans="4:10">
      <c r="D928" s="47" t="s">
        <v>932</v>
      </c>
      <c r="E928" s="47" t="s">
        <v>1071</v>
      </c>
      <c r="F928" s="47">
        <v>11</v>
      </c>
      <c r="G928" s="47">
        <v>175.06</v>
      </c>
      <c r="H928" s="121">
        <f t="shared" si="42"/>
        <v>17506</v>
      </c>
      <c r="I928" s="121">
        <f t="shared" si="43"/>
        <v>192566</v>
      </c>
      <c r="J928" s="121">
        <f t="shared" si="44"/>
        <v>160471.66666666666</v>
      </c>
    </row>
    <row r="929" spans="4:10">
      <c r="D929" s="47" t="s">
        <v>932</v>
      </c>
      <c r="E929" s="47" t="s">
        <v>1072</v>
      </c>
      <c r="F929" s="47">
        <v>4</v>
      </c>
      <c r="G929" s="47">
        <v>68.959999999999994</v>
      </c>
      <c r="H929" s="121">
        <f t="shared" si="42"/>
        <v>6895.9999999999991</v>
      </c>
      <c r="I929" s="121">
        <f t="shared" si="43"/>
        <v>27583.999999999996</v>
      </c>
      <c r="J929" s="121">
        <f t="shared" si="44"/>
        <v>22986.666666666664</v>
      </c>
    </row>
    <row r="930" spans="4:10">
      <c r="D930" s="47" t="s">
        <v>932</v>
      </c>
      <c r="E930" s="47" t="s">
        <v>1073</v>
      </c>
      <c r="F930" s="47">
        <v>6</v>
      </c>
      <c r="G930" s="47">
        <v>119.55</v>
      </c>
      <c r="H930" s="121">
        <f t="shared" si="42"/>
        <v>11955</v>
      </c>
      <c r="I930" s="121">
        <f t="shared" si="43"/>
        <v>71730</v>
      </c>
      <c r="J930" s="121">
        <f t="shared" si="44"/>
        <v>59775</v>
      </c>
    </row>
    <row r="931" spans="4:10">
      <c r="D931" s="47" t="s">
        <v>932</v>
      </c>
      <c r="E931" s="47" t="s">
        <v>1074</v>
      </c>
      <c r="F931" s="47">
        <v>10</v>
      </c>
      <c r="G931" s="47">
        <v>67.069999999999993</v>
      </c>
      <c r="H931" s="121">
        <f t="shared" si="42"/>
        <v>6706.9999999999991</v>
      </c>
      <c r="I931" s="121">
        <f t="shared" si="43"/>
        <v>67069.999999999985</v>
      </c>
      <c r="J931" s="121">
        <f t="shared" si="44"/>
        <v>55891.666666666657</v>
      </c>
    </row>
    <row r="932" spans="4:10">
      <c r="D932" s="47" t="s">
        <v>183</v>
      </c>
      <c r="E932" s="47" t="s">
        <v>1075</v>
      </c>
      <c r="F932" s="47">
        <v>8</v>
      </c>
      <c r="G932" s="47">
        <v>57.27</v>
      </c>
      <c r="H932" s="121">
        <f t="shared" si="42"/>
        <v>5727</v>
      </c>
      <c r="I932" s="121">
        <f t="shared" si="43"/>
        <v>45816</v>
      </c>
      <c r="J932" s="121">
        <f t="shared" si="44"/>
        <v>38180</v>
      </c>
    </row>
    <row r="933" spans="4:10">
      <c r="D933" s="47" t="s">
        <v>183</v>
      </c>
      <c r="E933" s="47" t="s">
        <v>1076</v>
      </c>
      <c r="F933" s="47">
        <v>6</v>
      </c>
      <c r="G933" s="47">
        <v>42.51</v>
      </c>
      <c r="H933" s="121">
        <f t="shared" si="42"/>
        <v>4251</v>
      </c>
      <c r="I933" s="121">
        <f t="shared" si="43"/>
        <v>25506</v>
      </c>
      <c r="J933" s="121">
        <f t="shared" si="44"/>
        <v>21255</v>
      </c>
    </row>
    <row r="934" spans="4:10">
      <c r="D934" s="47" t="s">
        <v>183</v>
      </c>
      <c r="E934" s="47" t="s">
        <v>1077</v>
      </c>
      <c r="F934" s="47">
        <v>5</v>
      </c>
      <c r="G934" s="47">
        <v>49.56</v>
      </c>
      <c r="H934" s="121">
        <f t="shared" si="42"/>
        <v>4956</v>
      </c>
      <c r="I934" s="121">
        <f t="shared" si="43"/>
        <v>24780</v>
      </c>
      <c r="J934" s="121">
        <f t="shared" si="44"/>
        <v>20650</v>
      </c>
    </row>
    <row r="935" spans="4:10">
      <c r="D935" s="47" t="s">
        <v>183</v>
      </c>
      <c r="E935" s="47" t="s">
        <v>1078</v>
      </c>
      <c r="F935" s="47">
        <v>11</v>
      </c>
      <c r="G935" s="47">
        <v>51.39</v>
      </c>
      <c r="H935" s="121">
        <f t="shared" si="42"/>
        <v>5139</v>
      </c>
      <c r="I935" s="121">
        <f t="shared" si="43"/>
        <v>56529</v>
      </c>
      <c r="J935" s="121">
        <f t="shared" si="44"/>
        <v>47107.5</v>
      </c>
    </row>
    <row r="936" spans="4:10">
      <c r="D936" s="47" t="s">
        <v>183</v>
      </c>
      <c r="E936" s="47" t="s">
        <v>1079</v>
      </c>
      <c r="F936" s="47">
        <v>9</v>
      </c>
      <c r="G936" s="47">
        <v>49.13</v>
      </c>
      <c r="H936" s="121">
        <f t="shared" si="42"/>
        <v>4913</v>
      </c>
      <c r="I936" s="121">
        <f t="shared" si="43"/>
        <v>44217</v>
      </c>
      <c r="J936" s="121">
        <f t="shared" si="44"/>
        <v>36847.5</v>
      </c>
    </row>
    <row r="937" spans="4:10">
      <c r="D937" s="47" t="s">
        <v>183</v>
      </c>
      <c r="E937" s="47" t="s">
        <v>1080</v>
      </c>
      <c r="F937" s="47">
        <v>2</v>
      </c>
      <c r="G937" s="47">
        <v>61.85</v>
      </c>
      <c r="H937" s="121">
        <f t="shared" si="42"/>
        <v>6185</v>
      </c>
      <c r="I937" s="121">
        <f t="shared" si="43"/>
        <v>12370</v>
      </c>
      <c r="J937" s="121">
        <f t="shared" si="44"/>
        <v>10308.333333333334</v>
      </c>
    </row>
    <row r="938" spans="4:10">
      <c r="D938" s="47" t="s">
        <v>183</v>
      </c>
      <c r="E938" s="47" t="s">
        <v>1081</v>
      </c>
      <c r="F938" s="47">
        <v>11</v>
      </c>
      <c r="G938" s="47">
        <v>61.85</v>
      </c>
      <c r="H938" s="121">
        <f t="shared" si="42"/>
        <v>6185</v>
      </c>
      <c r="I938" s="121">
        <f t="shared" si="43"/>
        <v>68035</v>
      </c>
      <c r="J938" s="121">
        <f t="shared" si="44"/>
        <v>56695.833333333336</v>
      </c>
    </row>
    <row r="939" spans="4:10">
      <c r="D939" s="47" t="s">
        <v>183</v>
      </c>
      <c r="E939" s="47" t="s">
        <v>1082</v>
      </c>
      <c r="F939" s="47">
        <v>8</v>
      </c>
      <c r="G939" s="47">
        <v>61.85</v>
      </c>
      <c r="H939" s="121">
        <f t="shared" si="42"/>
        <v>6185</v>
      </c>
      <c r="I939" s="121">
        <f t="shared" si="43"/>
        <v>49480</v>
      </c>
      <c r="J939" s="121">
        <f t="shared" si="44"/>
        <v>41233.333333333336</v>
      </c>
    </row>
    <row r="940" spans="4:10">
      <c r="D940" s="47" t="s">
        <v>183</v>
      </c>
      <c r="E940" s="47" t="s">
        <v>1083</v>
      </c>
      <c r="F940" s="47">
        <v>10</v>
      </c>
      <c r="G940" s="47">
        <v>57.97</v>
      </c>
      <c r="H940" s="121">
        <f t="shared" si="42"/>
        <v>5797</v>
      </c>
      <c r="I940" s="121">
        <f t="shared" si="43"/>
        <v>57970</v>
      </c>
      <c r="J940" s="121">
        <f t="shared" si="44"/>
        <v>48308.333333333336</v>
      </c>
    </row>
    <row r="941" spans="4:10">
      <c r="D941" s="47" t="s">
        <v>183</v>
      </c>
      <c r="E941" s="47" t="s">
        <v>1084</v>
      </c>
      <c r="F941" s="47">
        <v>10</v>
      </c>
      <c r="G941" s="47">
        <v>60.98</v>
      </c>
      <c r="H941" s="121">
        <f t="shared" si="42"/>
        <v>6098</v>
      </c>
      <c r="I941" s="121">
        <f t="shared" si="43"/>
        <v>60980</v>
      </c>
      <c r="J941" s="121">
        <f t="shared" si="44"/>
        <v>50816.666666666664</v>
      </c>
    </row>
    <row r="942" spans="4:10">
      <c r="D942" s="47" t="s">
        <v>183</v>
      </c>
      <c r="E942" s="47" t="s">
        <v>1085</v>
      </c>
      <c r="F942" s="47">
        <v>11</v>
      </c>
      <c r="G942" s="47">
        <v>60.98</v>
      </c>
      <c r="H942" s="121">
        <f t="shared" si="42"/>
        <v>6098</v>
      </c>
      <c r="I942" s="121">
        <f t="shared" si="43"/>
        <v>67078</v>
      </c>
      <c r="J942" s="121">
        <f t="shared" si="44"/>
        <v>55898.333333333336</v>
      </c>
    </row>
    <row r="943" spans="4:10">
      <c r="D943" s="47" t="s">
        <v>183</v>
      </c>
      <c r="E943" s="47" t="s">
        <v>1086</v>
      </c>
      <c r="F943" s="47">
        <v>8</v>
      </c>
      <c r="G943" s="47">
        <v>82.75</v>
      </c>
      <c r="H943" s="121">
        <f t="shared" si="42"/>
        <v>8275</v>
      </c>
      <c r="I943" s="121">
        <f t="shared" si="43"/>
        <v>66200</v>
      </c>
      <c r="J943" s="121">
        <f t="shared" si="44"/>
        <v>55166.666666666664</v>
      </c>
    </row>
    <row r="944" spans="4:10">
      <c r="D944" s="47" t="s">
        <v>183</v>
      </c>
      <c r="E944" s="47" t="s">
        <v>1087</v>
      </c>
      <c r="F944" s="47">
        <v>7</v>
      </c>
      <c r="G944" s="47">
        <v>82.75</v>
      </c>
      <c r="H944" s="121">
        <f t="shared" si="42"/>
        <v>8275</v>
      </c>
      <c r="I944" s="121">
        <f t="shared" si="43"/>
        <v>57925</v>
      </c>
      <c r="J944" s="121">
        <f t="shared" si="44"/>
        <v>48270.833333333336</v>
      </c>
    </row>
    <row r="945" spans="4:10">
      <c r="D945" s="47" t="s">
        <v>183</v>
      </c>
      <c r="E945" s="47" t="s">
        <v>1088</v>
      </c>
      <c r="F945" s="47">
        <v>10</v>
      </c>
      <c r="G945" s="47">
        <v>82.75</v>
      </c>
      <c r="H945" s="121">
        <f t="shared" si="42"/>
        <v>8275</v>
      </c>
      <c r="I945" s="121">
        <f t="shared" si="43"/>
        <v>82750</v>
      </c>
      <c r="J945" s="121">
        <f t="shared" si="44"/>
        <v>68958.333333333328</v>
      </c>
    </row>
    <row r="946" spans="4:10">
      <c r="D946" s="47" t="s">
        <v>183</v>
      </c>
      <c r="E946" s="47" t="s">
        <v>1089</v>
      </c>
      <c r="F946" s="47">
        <v>5</v>
      </c>
      <c r="G946" s="47">
        <v>70.03</v>
      </c>
      <c r="H946" s="121">
        <f t="shared" si="42"/>
        <v>7003</v>
      </c>
      <c r="I946" s="121">
        <f t="shared" si="43"/>
        <v>35015</v>
      </c>
      <c r="J946" s="121">
        <f t="shared" si="44"/>
        <v>29179.166666666668</v>
      </c>
    </row>
    <row r="947" spans="4:10">
      <c r="D947" s="47" t="s">
        <v>183</v>
      </c>
      <c r="E947" s="47" t="s">
        <v>1090</v>
      </c>
      <c r="F947" s="47">
        <v>3</v>
      </c>
      <c r="G947" s="47">
        <v>54.52</v>
      </c>
      <c r="H947" s="121">
        <f t="shared" si="42"/>
        <v>5452</v>
      </c>
      <c r="I947" s="121">
        <f t="shared" si="43"/>
        <v>16356</v>
      </c>
      <c r="J947" s="121">
        <f t="shared" si="44"/>
        <v>13630</v>
      </c>
    </row>
    <row r="948" spans="4:10">
      <c r="D948" s="47" t="s">
        <v>183</v>
      </c>
      <c r="E948" s="47" t="s">
        <v>1091</v>
      </c>
      <c r="F948" s="47">
        <v>2</v>
      </c>
      <c r="G948" s="47">
        <v>10.77</v>
      </c>
      <c r="H948" s="121">
        <f t="shared" si="42"/>
        <v>1077</v>
      </c>
      <c r="I948" s="121">
        <f t="shared" si="43"/>
        <v>2154</v>
      </c>
      <c r="J948" s="121">
        <f t="shared" si="44"/>
        <v>1795</v>
      </c>
    </row>
    <row r="949" spans="4:10">
      <c r="D949" s="47" t="s">
        <v>183</v>
      </c>
      <c r="E949" s="47" t="s">
        <v>1092</v>
      </c>
      <c r="F949" s="47">
        <v>8</v>
      </c>
      <c r="G949" s="47">
        <v>9.3699999999999992</v>
      </c>
      <c r="H949" s="121">
        <f t="shared" si="42"/>
        <v>936.99999999999989</v>
      </c>
      <c r="I949" s="121">
        <f t="shared" si="43"/>
        <v>7495.9999999999991</v>
      </c>
      <c r="J949" s="121">
        <f t="shared" si="44"/>
        <v>6246.6666666666661</v>
      </c>
    </row>
    <row r="950" spans="4:10">
      <c r="D950" s="47" t="s">
        <v>183</v>
      </c>
      <c r="E950" s="47" t="s">
        <v>1093</v>
      </c>
      <c r="F950" s="47">
        <v>6</v>
      </c>
      <c r="G950" s="47">
        <v>9.3699999999999992</v>
      </c>
      <c r="H950" s="121">
        <f t="shared" si="42"/>
        <v>936.99999999999989</v>
      </c>
      <c r="I950" s="121">
        <f t="shared" si="43"/>
        <v>5621.9999999999991</v>
      </c>
      <c r="J950" s="121">
        <f t="shared" si="44"/>
        <v>4684.9999999999991</v>
      </c>
    </row>
    <row r="951" spans="4:10">
      <c r="D951" s="47" t="s">
        <v>183</v>
      </c>
      <c r="E951" s="47" t="s">
        <v>1094</v>
      </c>
      <c r="F951" s="47">
        <v>4</v>
      </c>
      <c r="G951" s="47">
        <v>9.3699999999999992</v>
      </c>
      <c r="H951" s="121">
        <f t="shared" si="42"/>
        <v>936.99999999999989</v>
      </c>
      <c r="I951" s="121">
        <f t="shared" si="43"/>
        <v>3747.9999999999995</v>
      </c>
      <c r="J951" s="121">
        <f t="shared" si="44"/>
        <v>3123.333333333333</v>
      </c>
    </row>
    <row r="952" spans="4:10">
      <c r="D952" s="47" t="s">
        <v>183</v>
      </c>
      <c r="E952" s="47" t="s">
        <v>1095</v>
      </c>
      <c r="F952" s="47">
        <v>4</v>
      </c>
      <c r="G952" s="47">
        <v>9.3699999999999992</v>
      </c>
      <c r="H952" s="121">
        <f t="shared" si="42"/>
        <v>936.99999999999989</v>
      </c>
      <c r="I952" s="121">
        <f t="shared" si="43"/>
        <v>3747.9999999999995</v>
      </c>
      <c r="J952" s="121">
        <f t="shared" si="44"/>
        <v>3123.333333333333</v>
      </c>
    </row>
    <row r="953" spans="4:10">
      <c r="D953" s="47" t="s">
        <v>183</v>
      </c>
      <c r="E953" s="47" t="s">
        <v>1096</v>
      </c>
      <c r="F953" s="47">
        <v>7</v>
      </c>
      <c r="G953" s="47">
        <v>9.3699999999999992</v>
      </c>
      <c r="H953" s="121">
        <f t="shared" si="42"/>
        <v>936.99999999999989</v>
      </c>
      <c r="I953" s="121">
        <f t="shared" si="43"/>
        <v>6558.9999999999991</v>
      </c>
      <c r="J953" s="121">
        <f t="shared" si="44"/>
        <v>5465.8333333333321</v>
      </c>
    </row>
    <row r="954" spans="4:10">
      <c r="D954" s="47" t="s">
        <v>183</v>
      </c>
      <c r="E954" s="47" t="s">
        <v>1097</v>
      </c>
      <c r="F954" s="47">
        <v>6</v>
      </c>
      <c r="G954" s="47">
        <v>9.3699999999999992</v>
      </c>
      <c r="H954" s="121">
        <f t="shared" si="42"/>
        <v>936.99999999999989</v>
      </c>
      <c r="I954" s="121">
        <f t="shared" si="43"/>
        <v>5621.9999999999991</v>
      </c>
      <c r="J954" s="121">
        <f t="shared" si="44"/>
        <v>4684.9999999999991</v>
      </c>
    </row>
    <row r="955" spans="4:10">
      <c r="D955" s="47" t="s">
        <v>932</v>
      </c>
      <c r="E955" s="47" t="s">
        <v>1098</v>
      </c>
      <c r="F955" s="47">
        <v>3</v>
      </c>
      <c r="G955" s="47">
        <v>24.03</v>
      </c>
      <c r="H955" s="121">
        <f t="shared" si="42"/>
        <v>2403</v>
      </c>
      <c r="I955" s="121">
        <f t="shared" si="43"/>
        <v>7209</v>
      </c>
      <c r="J955" s="121">
        <f t="shared" si="44"/>
        <v>6007.5</v>
      </c>
    </row>
    <row r="956" spans="4:10">
      <c r="D956" s="47" t="s">
        <v>932</v>
      </c>
      <c r="E956" s="47" t="s">
        <v>1099</v>
      </c>
      <c r="F956" s="47">
        <v>4</v>
      </c>
      <c r="G956" s="47">
        <v>20.309999999999999</v>
      </c>
      <c r="H956" s="121">
        <f t="shared" si="42"/>
        <v>2030.9999999999998</v>
      </c>
      <c r="I956" s="121">
        <f t="shared" si="43"/>
        <v>8123.9999999999991</v>
      </c>
      <c r="J956" s="121">
        <f t="shared" si="44"/>
        <v>6769.9999999999991</v>
      </c>
    </row>
    <row r="957" spans="4:10">
      <c r="D957" s="47" t="s">
        <v>183</v>
      </c>
      <c r="E957" s="47" t="s">
        <v>1100</v>
      </c>
      <c r="F957" s="47">
        <v>10</v>
      </c>
      <c r="G957" s="47">
        <v>82.96</v>
      </c>
      <c r="H957" s="121">
        <f t="shared" si="42"/>
        <v>8296</v>
      </c>
      <c r="I957" s="121">
        <f t="shared" si="43"/>
        <v>82960</v>
      </c>
      <c r="J957" s="121">
        <f t="shared" si="44"/>
        <v>69133.333333333328</v>
      </c>
    </row>
    <row r="958" spans="4:10">
      <c r="D958" s="47" t="s">
        <v>183</v>
      </c>
      <c r="E958" s="47" t="s">
        <v>1101</v>
      </c>
      <c r="F958" s="47">
        <v>7</v>
      </c>
      <c r="G958" s="47">
        <v>14.98</v>
      </c>
      <c r="H958" s="121">
        <f t="shared" si="42"/>
        <v>1498</v>
      </c>
      <c r="I958" s="121">
        <f t="shared" si="43"/>
        <v>10486</v>
      </c>
      <c r="J958" s="121">
        <f t="shared" si="44"/>
        <v>8738.3333333333339</v>
      </c>
    </row>
    <row r="959" spans="4:10">
      <c r="D959" s="47" t="s">
        <v>183</v>
      </c>
      <c r="E959" s="47" t="s">
        <v>1102</v>
      </c>
      <c r="F959" s="47">
        <v>6</v>
      </c>
      <c r="G959" s="47">
        <v>112.23</v>
      </c>
      <c r="H959" s="121">
        <f t="shared" si="42"/>
        <v>11223</v>
      </c>
      <c r="I959" s="121">
        <f t="shared" si="43"/>
        <v>67338</v>
      </c>
      <c r="J959" s="121">
        <f t="shared" si="44"/>
        <v>56115</v>
      </c>
    </row>
    <row r="960" spans="4:10">
      <c r="D960" s="47" t="s">
        <v>183</v>
      </c>
      <c r="E960" s="47" t="s">
        <v>1103</v>
      </c>
      <c r="F960" s="47">
        <v>10</v>
      </c>
      <c r="G960" s="47">
        <v>59.8</v>
      </c>
      <c r="H960" s="121">
        <f t="shared" si="42"/>
        <v>5980</v>
      </c>
      <c r="I960" s="121">
        <f t="shared" si="43"/>
        <v>59800</v>
      </c>
      <c r="J960" s="121">
        <f t="shared" si="44"/>
        <v>49833.333333333336</v>
      </c>
    </row>
    <row r="961" spans="4:10">
      <c r="D961" s="47" t="s">
        <v>183</v>
      </c>
      <c r="E961" s="47" t="s">
        <v>1104</v>
      </c>
      <c r="F961" s="47">
        <v>9</v>
      </c>
      <c r="G961" s="47">
        <v>54.63</v>
      </c>
      <c r="H961" s="121">
        <f t="shared" si="42"/>
        <v>5463</v>
      </c>
      <c r="I961" s="121">
        <f t="shared" si="43"/>
        <v>49167</v>
      </c>
      <c r="J961" s="121">
        <f t="shared" si="44"/>
        <v>40972.5</v>
      </c>
    </row>
    <row r="962" spans="4:10">
      <c r="D962" s="47" t="s">
        <v>183</v>
      </c>
      <c r="E962" s="47" t="s">
        <v>1105</v>
      </c>
      <c r="F962" s="47">
        <v>3</v>
      </c>
      <c r="G962" s="47">
        <v>18.64</v>
      </c>
      <c r="H962" s="121">
        <f t="shared" si="42"/>
        <v>1864</v>
      </c>
      <c r="I962" s="121">
        <f t="shared" si="43"/>
        <v>5592</v>
      </c>
      <c r="J962" s="121">
        <f t="shared" si="44"/>
        <v>4660</v>
      </c>
    </row>
    <row r="963" spans="4:10">
      <c r="D963" s="47" t="s">
        <v>183</v>
      </c>
      <c r="E963" s="47" t="s">
        <v>1106</v>
      </c>
      <c r="F963" s="47">
        <v>5</v>
      </c>
      <c r="G963" s="47">
        <v>18.64</v>
      </c>
      <c r="H963" s="121">
        <f t="shared" si="42"/>
        <v>1864</v>
      </c>
      <c r="I963" s="121">
        <f t="shared" si="43"/>
        <v>9320</v>
      </c>
      <c r="J963" s="121">
        <f t="shared" si="44"/>
        <v>7766.666666666667</v>
      </c>
    </row>
    <row r="964" spans="4:10">
      <c r="D964" s="47" t="s">
        <v>183</v>
      </c>
      <c r="E964" s="47" t="s">
        <v>1107</v>
      </c>
      <c r="F964" s="47">
        <v>8</v>
      </c>
      <c r="G964" s="47">
        <v>27.04</v>
      </c>
      <c r="H964" s="121">
        <f t="shared" si="42"/>
        <v>2704</v>
      </c>
      <c r="I964" s="121">
        <f t="shared" si="43"/>
        <v>21632</v>
      </c>
      <c r="J964" s="121">
        <f t="shared" si="44"/>
        <v>18026.666666666668</v>
      </c>
    </row>
    <row r="965" spans="4:10">
      <c r="D965" s="47" t="s">
        <v>183</v>
      </c>
      <c r="E965" s="47" t="s">
        <v>1108</v>
      </c>
      <c r="F965" s="47">
        <v>10</v>
      </c>
      <c r="G965" s="47">
        <v>4.32</v>
      </c>
      <c r="H965" s="121">
        <f t="shared" si="42"/>
        <v>432</v>
      </c>
      <c r="I965" s="121">
        <f t="shared" si="43"/>
        <v>4320</v>
      </c>
      <c r="J965" s="121">
        <f t="shared" si="44"/>
        <v>3600</v>
      </c>
    </row>
    <row r="966" spans="4:10">
      <c r="D966" s="47" t="s">
        <v>183</v>
      </c>
      <c r="E966" s="47" t="s">
        <v>1109</v>
      </c>
      <c r="F966" s="47">
        <v>4</v>
      </c>
      <c r="G966" s="47">
        <v>8.91</v>
      </c>
      <c r="H966" s="121">
        <f t="shared" si="42"/>
        <v>891</v>
      </c>
      <c r="I966" s="121">
        <f t="shared" si="43"/>
        <v>3564</v>
      </c>
      <c r="J966" s="121">
        <f t="shared" si="44"/>
        <v>2970</v>
      </c>
    </row>
    <row r="967" spans="4:10">
      <c r="D967" s="47" t="s">
        <v>183</v>
      </c>
      <c r="E967" s="47" t="s">
        <v>1110</v>
      </c>
      <c r="F967" s="47">
        <v>7</v>
      </c>
      <c r="G967" s="47">
        <v>2.83</v>
      </c>
      <c r="H967" s="121">
        <f t="shared" si="42"/>
        <v>283</v>
      </c>
      <c r="I967" s="121">
        <f t="shared" si="43"/>
        <v>1981</v>
      </c>
      <c r="J967" s="121">
        <f t="shared" si="44"/>
        <v>1650.8333333333333</v>
      </c>
    </row>
    <row r="968" spans="4:10">
      <c r="D968" s="47" t="s">
        <v>183</v>
      </c>
      <c r="E968" s="47" t="s">
        <v>1111</v>
      </c>
      <c r="F968" s="47">
        <v>9</v>
      </c>
      <c r="G968" s="47">
        <v>2.83</v>
      </c>
      <c r="H968" s="121">
        <f t="shared" si="42"/>
        <v>283</v>
      </c>
      <c r="I968" s="121">
        <f t="shared" si="43"/>
        <v>2547</v>
      </c>
      <c r="J968" s="121">
        <f t="shared" si="44"/>
        <v>2122.5</v>
      </c>
    </row>
    <row r="969" spans="4:10">
      <c r="D969" s="47" t="s">
        <v>183</v>
      </c>
      <c r="E969" s="47" t="s">
        <v>1112</v>
      </c>
      <c r="F969" s="47">
        <v>7</v>
      </c>
      <c r="G969" s="47">
        <v>2.83</v>
      </c>
      <c r="H969" s="121">
        <f t="shared" si="42"/>
        <v>283</v>
      </c>
      <c r="I969" s="121">
        <f t="shared" si="43"/>
        <v>1981</v>
      </c>
      <c r="J969" s="121">
        <f t="shared" si="44"/>
        <v>1650.8333333333333</v>
      </c>
    </row>
    <row r="970" spans="4:10">
      <c r="D970" s="47" t="s">
        <v>183</v>
      </c>
      <c r="E970" s="47" t="s">
        <v>1113</v>
      </c>
      <c r="F970" s="47">
        <v>7</v>
      </c>
      <c r="G970" s="47">
        <v>3.34</v>
      </c>
      <c r="H970" s="121">
        <f t="shared" ref="H970:H1033" si="45">G970*$B$2</f>
        <v>334</v>
      </c>
      <c r="I970" s="121">
        <f t="shared" si="43"/>
        <v>2338</v>
      </c>
      <c r="J970" s="121">
        <f t="shared" si="44"/>
        <v>1948.3333333333333</v>
      </c>
    </row>
    <row r="971" spans="4:10">
      <c r="D971" s="47" t="s">
        <v>183</v>
      </c>
      <c r="E971" s="47" t="s">
        <v>1114</v>
      </c>
      <c r="F971" s="47">
        <v>3</v>
      </c>
      <c r="G971" s="47">
        <v>8.08</v>
      </c>
      <c r="H971" s="121">
        <f t="shared" si="45"/>
        <v>808</v>
      </c>
      <c r="I971" s="121">
        <f t="shared" ref="I971:I1034" si="46">F971*H971</f>
        <v>2424</v>
      </c>
      <c r="J971" s="121">
        <f t="shared" ref="J971:J1034" si="47">I971-I971*20/120</f>
        <v>2020</v>
      </c>
    </row>
    <row r="972" spans="4:10">
      <c r="D972" s="47" t="s">
        <v>183</v>
      </c>
      <c r="E972" s="47" t="s">
        <v>1115</v>
      </c>
      <c r="F972" s="47">
        <v>4</v>
      </c>
      <c r="G972" s="47">
        <v>5.66</v>
      </c>
      <c r="H972" s="121">
        <f t="shared" si="45"/>
        <v>566</v>
      </c>
      <c r="I972" s="121">
        <f t="shared" si="46"/>
        <v>2264</v>
      </c>
      <c r="J972" s="121">
        <f t="shared" si="47"/>
        <v>1886.6666666666667</v>
      </c>
    </row>
    <row r="973" spans="4:10">
      <c r="D973" s="47" t="s">
        <v>183</v>
      </c>
      <c r="E973" s="47" t="s">
        <v>1116</v>
      </c>
      <c r="F973" s="47">
        <v>3</v>
      </c>
      <c r="G973" s="47">
        <v>8.19</v>
      </c>
      <c r="H973" s="121">
        <f t="shared" si="45"/>
        <v>819</v>
      </c>
      <c r="I973" s="121">
        <f t="shared" si="46"/>
        <v>2457</v>
      </c>
      <c r="J973" s="121">
        <f t="shared" si="47"/>
        <v>2047.5</v>
      </c>
    </row>
    <row r="974" spans="4:10">
      <c r="D974" s="47" t="s">
        <v>183</v>
      </c>
      <c r="E974" s="47" t="s">
        <v>1117</v>
      </c>
      <c r="F974" s="47">
        <v>4</v>
      </c>
      <c r="G974" s="47">
        <v>8.19</v>
      </c>
      <c r="H974" s="121">
        <f t="shared" si="45"/>
        <v>819</v>
      </c>
      <c r="I974" s="121">
        <f t="shared" si="46"/>
        <v>3276</v>
      </c>
      <c r="J974" s="121">
        <f t="shared" si="47"/>
        <v>2730</v>
      </c>
    </row>
    <row r="975" spans="4:10">
      <c r="D975" s="47" t="s">
        <v>183</v>
      </c>
      <c r="E975" s="47" t="s">
        <v>1118</v>
      </c>
      <c r="F975" s="47">
        <v>2</v>
      </c>
      <c r="G975" s="47">
        <v>8.08</v>
      </c>
      <c r="H975" s="121">
        <f t="shared" si="45"/>
        <v>808</v>
      </c>
      <c r="I975" s="121">
        <f t="shared" si="46"/>
        <v>1616</v>
      </c>
      <c r="J975" s="121">
        <f t="shared" si="47"/>
        <v>1346.6666666666667</v>
      </c>
    </row>
    <row r="976" spans="4:10">
      <c r="D976" s="47" t="s">
        <v>183</v>
      </c>
      <c r="E976" s="47" t="s">
        <v>1119</v>
      </c>
      <c r="F976" s="47">
        <v>11</v>
      </c>
      <c r="G976" s="47">
        <v>8.19</v>
      </c>
      <c r="H976" s="121">
        <f t="shared" si="45"/>
        <v>819</v>
      </c>
      <c r="I976" s="121">
        <f t="shared" si="46"/>
        <v>9009</v>
      </c>
      <c r="J976" s="121">
        <f t="shared" si="47"/>
        <v>7507.5</v>
      </c>
    </row>
    <row r="977" spans="4:10">
      <c r="D977" s="47" t="s">
        <v>183</v>
      </c>
      <c r="E977" s="47" t="s">
        <v>1120</v>
      </c>
      <c r="F977" s="47">
        <v>8</v>
      </c>
      <c r="G977" s="47">
        <v>8.08</v>
      </c>
      <c r="H977" s="121">
        <f t="shared" si="45"/>
        <v>808</v>
      </c>
      <c r="I977" s="121">
        <f t="shared" si="46"/>
        <v>6464</v>
      </c>
      <c r="J977" s="121">
        <f t="shared" si="47"/>
        <v>5386.666666666667</v>
      </c>
    </row>
    <row r="978" spans="4:10">
      <c r="D978" s="47" t="s">
        <v>183</v>
      </c>
      <c r="E978" s="47" t="s">
        <v>1121</v>
      </c>
      <c r="F978" s="47">
        <v>9</v>
      </c>
      <c r="G978" s="47">
        <v>8.19</v>
      </c>
      <c r="H978" s="121">
        <f t="shared" si="45"/>
        <v>819</v>
      </c>
      <c r="I978" s="121">
        <f t="shared" si="46"/>
        <v>7371</v>
      </c>
      <c r="J978" s="121">
        <f t="shared" si="47"/>
        <v>6142.5</v>
      </c>
    </row>
    <row r="979" spans="4:10">
      <c r="D979" s="47" t="s">
        <v>183</v>
      </c>
      <c r="E979" s="47" t="s">
        <v>1122</v>
      </c>
      <c r="F979" s="47">
        <v>10</v>
      </c>
      <c r="G979" s="47">
        <v>12.74</v>
      </c>
      <c r="H979" s="121">
        <f t="shared" si="45"/>
        <v>1274</v>
      </c>
      <c r="I979" s="121">
        <f t="shared" si="46"/>
        <v>12740</v>
      </c>
      <c r="J979" s="121">
        <f t="shared" si="47"/>
        <v>10616.666666666666</v>
      </c>
    </row>
    <row r="980" spans="4:10">
      <c r="D980" s="47" t="s">
        <v>183</v>
      </c>
      <c r="E980" s="47" t="s">
        <v>1123</v>
      </c>
      <c r="F980" s="47">
        <v>4</v>
      </c>
      <c r="G980" s="47">
        <v>8.19</v>
      </c>
      <c r="H980" s="121">
        <f t="shared" si="45"/>
        <v>819</v>
      </c>
      <c r="I980" s="121">
        <f t="shared" si="46"/>
        <v>3276</v>
      </c>
      <c r="J980" s="121">
        <f t="shared" si="47"/>
        <v>2730</v>
      </c>
    </row>
    <row r="981" spans="4:10">
      <c r="D981" s="47" t="s">
        <v>183</v>
      </c>
      <c r="E981" s="47" t="s">
        <v>1124</v>
      </c>
      <c r="F981" s="47">
        <v>2</v>
      </c>
      <c r="G981" s="47">
        <v>8.19</v>
      </c>
      <c r="H981" s="121">
        <f t="shared" si="45"/>
        <v>819</v>
      </c>
      <c r="I981" s="121">
        <f t="shared" si="46"/>
        <v>1638</v>
      </c>
      <c r="J981" s="121">
        <f t="shared" si="47"/>
        <v>1365</v>
      </c>
    </row>
    <row r="982" spans="4:10">
      <c r="D982" s="47" t="s">
        <v>183</v>
      </c>
      <c r="E982" s="47" t="s">
        <v>1125</v>
      </c>
      <c r="F982" s="47">
        <v>5</v>
      </c>
      <c r="G982" s="47">
        <v>8.19</v>
      </c>
      <c r="H982" s="121">
        <f t="shared" si="45"/>
        <v>819</v>
      </c>
      <c r="I982" s="121">
        <f t="shared" si="46"/>
        <v>4095</v>
      </c>
      <c r="J982" s="121">
        <f t="shared" si="47"/>
        <v>3412.5</v>
      </c>
    </row>
    <row r="983" spans="4:10">
      <c r="D983" s="47" t="s">
        <v>183</v>
      </c>
      <c r="E983" s="47" t="s">
        <v>1126</v>
      </c>
      <c r="F983" s="47">
        <v>6</v>
      </c>
      <c r="G983" s="47">
        <v>10.24</v>
      </c>
      <c r="H983" s="121">
        <f t="shared" si="45"/>
        <v>1024</v>
      </c>
      <c r="I983" s="121">
        <f t="shared" si="46"/>
        <v>6144</v>
      </c>
      <c r="J983" s="121">
        <f t="shared" si="47"/>
        <v>5120</v>
      </c>
    </row>
    <row r="984" spans="4:10">
      <c r="D984" s="47" t="s">
        <v>183</v>
      </c>
      <c r="E984" s="47" t="s">
        <v>1127</v>
      </c>
      <c r="F984" s="47">
        <v>11</v>
      </c>
      <c r="G984" s="47">
        <v>13.36</v>
      </c>
      <c r="H984" s="121">
        <f t="shared" si="45"/>
        <v>1336</v>
      </c>
      <c r="I984" s="121">
        <f t="shared" si="46"/>
        <v>14696</v>
      </c>
      <c r="J984" s="121">
        <f t="shared" si="47"/>
        <v>12246.666666666666</v>
      </c>
    </row>
    <row r="985" spans="4:10">
      <c r="D985" s="47" t="s">
        <v>183</v>
      </c>
      <c r="E985" s="47" t="s">
        <v>1128</v>
      </c>
      <c r="F985" s="47">
        <v>2</v>
      </c>
      <c r="G985" s="47">
        <v>6.14</v>
      </c>
      <c r="H985" s="121">
        <f t="shared" si="45"/>
        <v>614</v>
      </c>
      <c r="I985" s="121">
        <f t="shared" si="46"/>
        <v>1228</v>
      </c>
      <c r="J985" s="121">
        <f t="shared" si="47"/>
        <v>1023.3333333333334</v>
      </c>
    </row>
    <row r="986" spans="4:10">
      <c r="D986" s="47" t="s">
        <v>183</v>
      </c>
      <c r="E986" s="47" t="s">
        <v>1129</v>
      </c>
      <c r="F986" s="47">
        <v>9</v>
      </c>
      <c r="G986" s="47">
        <v>25</v>
      </c>
      <c r="H986" s="121">
        <f t="shared" si="45"/>
        <v>2500</v>
      </c>
      <c r="I986" s="121">
        <f t="shared" si="46"/>
        <v>22500</v>
      </c>
      <c r="J986" s="121">
        <f t="shared" si="47"/>
        <v>18750</v>
      </c>
    </row>
    <row r="987" spans="4:10">
      <c r="D987" s="47" t="s">
        <v>183</v>
      </c>
      <c r="E987" s="47" t="s">
        <v>1130</v>
      </c>
      <c r="F987" s="47">
        <v>5</v>
      </c>
      <c r="G987" s="47">
        <v>15.73</v>
      </c>
      <c r="H987" s="121">
        <f t="shared" si="45"/>
        <v>1573</v>
      </c>
      <c r="I987" s="121">
        <f t="shared" si="46"/>
        <v>7865</v>
      </c>
      <c r="J987" s="121">
        <f t="shared" si="47"/>
        <v>6554.166666666667</v>
      </c>
    </row>
    <row r="988" spans="4:10">
      <c r="D988" s="47" t="s">
        <v>183</v>
      </c>
      <c r="E988" s="47" t="s">
        <v>1131</v>
      </c>
      <c r="F988" s="47">
        <v>6</v>
      </c>
      <c r="G988" s="47">
        <v>5.09</v>
      </c>
      <c r="H988" s="121">
        <f t="shared" si="45"/>
        <v>509</v>
      </c>
      <c r="I988" s="121">
        <f t="shared" si="46"/>
        <v>3054</v>
      </c>
      <c r="J988" s="121">
        <f t="shared" si="47"/>
        <v>2545</v>
      </c>
    </row>
    <row r="989" spans="4:10">
      <c r="D989" s="47" t="s">
        <v>183</v>
      </c>
      <c r="E989" s="47" t="s">
        <v>1132</v>
      </c>
      <c r="F989" s="47">
        <v>8</v>
      </c>
      <c r="G989" s="47">
        <v>10.18</v>
      </c>
      <c r="H989" s="121">
        <f t="shared" si="45"/>
        <v>1018</v>
      </c>
      <c r="I989" s="121">
        <f t="shared" si="46"/>
        <v>8144</v>
      </c>
      <c r="J989" s="121">
        <f t="shared" si="47"/>
        <v>6786.666666666667</v>
      </c>
    </row>
    <row r="990" spans="4:10">
      <c r="D990" s="47" t="s">
        <v>183</v>
      </c>
      <c r="E990" s="47" t="s">
        <v>1133</v>
      </c>
      <c r="F990" s="47">
        <v>5</v>
      </c>
      <c r="G990" s="47">
        <v>34.380000000000003</v>
      </c>
      <c r="H990" s="121">
        <f t="shared" si="45"/>
        <v>3438.0000000000005</v>
      </c>
      <c r="I990" s="121">
        <f t="shared" si="46"/>
        <v>17190.000000000004</v>
      </c>
      <c r="J990" s="121">
        <f t="shared" si="47"/>
        <v>14325.000000000004</v>
      </c>
    </row>
    <row r="991" spans="4:10">
      <c r="D991" s="47" t="s">
        <v>183</v>
      </c>
      <c r="E991" s="47" t="s">
        <v>1134</v>
      </c>
      <c r="F991" s="47">
        <v>5</v>
      </c>
      <c r="G991" s="47">
        <v>16.84</v>
      </c>
      <c r="H991" s="121">
        <f t="shared" si="45"/>
        <v>1684</v>
      </c>
      <c r="I991" s="121">
        <f t="shared" si="46"/>
        <v>8420</v>
      </c>
      <c r="J991" s="121">
        <f t="shared" si="47"/>
        <v>7016.666666666667</v>
      </c>
    </row>
    <row r="992" spans="4:10">
      <c r="D992" s="47" t="s">
        <v>183</v>
      </c>
      <c r="E992" s="47" t="s">
        <v>1135</v>
      </c>
      <c r="F992" s="47">
        <v>9</v>
      </c>
      <c r="G992" s="47">
        <v>26.61</v>
      </c>
      <c r="H992" s="121">
        <f t="shared" si="45"/>
        <v>2661</v>
      </c>
      <c r="I992" s="121">
        <f t="shared" si="46"/>
        <v>23949</v>
      </c>
      <c r="J992" s="121">
        <f t="shared" si="47"/>
        <v>19957.5</v>
      </c>
    </row>
    <row r="993" spans="4:10">
      <c r="D993" s="47" t="s">
        <v>183</v>
      </c>
      <c r="E993" s="47" t="s">
        <v>1136</v>
      </c>
      <c r="F993" s="47">
        <v>9</v>
      </c>
      <c r="G993" s="47">
        <v>15.21</v>
      </c>
      <c r="H993" s="121">
        <f t="shared" si="45"/>
        <v>1521</v>
      </c>
      <c r="I993" s="121">
        <f t="shared" si="46"/>
        <v>13689</v>
      </c>
      <c r="J993" s="121">
        <f t="shared" si="47"/>
        <v>11407.5</v>
      </c>
    </row>
    <row r="994" spans="4:10">
      <c r="D994" s="47" t="s">
        <v>183</v>
      </c>
      <c r="E994" s="47" t="s">
        <v>1137</v>
      </c>
      <c r="F994" s="47">
        <v>3</v>
      </c>
      <c r="G994" s="47">
        <v>18.79</v>
      </c>
      <c r="H994" s="121">
        <f t="shared" si="45"/>
        <v>1879</v>
      </c>
      <c r="I994" s="121">
        <f t="shared" si="46"/>
        <v>5637</v>
      </c>
      <c r="J994" s="121">
        <f t="shared" si="47"/>
        <v>4697.5</v>
      </c>
    </row>
    <row r="995" spans="4:10">
      <c r="D995" s="47" t="s">
        <v>240</v>
      </c>
      <c r="E995" s="47" t="s">
        <v>1138</v>
      </c>
      <c r="F995" s="47">
        <v>2</v>
      </c>
      <c r="G995" s="47">
        <v>36.56</v>
      </c>
      <c r="H995" s="121">
        <f t="shared" si="45"/>
        <v>3656</v>
      </c>
      <c r="I995" s="121">
        <f t="shared" si="46"/>
        <v>7312</v>
      </c>
      <c r="J995" s="121">
        <f t="shared" si="47"/>
        <v>6093.333333333333</v>
      </c>
    </row>
    <row r="996" spans="4:10">
      <c r="D996" s="47" t="s">
        <v>91</v>
      </c>
      <c r="E996" s="47" t="s">
        <v>1139</v>
      </c>
      <c r="F996" s="47">
        <v>2</v>
      </c>
      <c r="G996" s="47">
        <v>8.6300000000000008</v>
      </c>
      <c r="H996" s="121">
        <f t="shared" si="45"/>
        <v>863.00000000000011</v>
      </c>
      <c r="I996" s="121">
        <f t="shared" si="46"/>
        <v>1726.0000000000002</v>
      </c>
      <c r="J996" s="121">
        <f t="shared" si="47"/>
        <v>1438.3333333333335</v>
      </c>
    </row>
    <row r="997" spans="4:10">
      <c r="D997" s="47" t="s">
        <v>1140</v>
      </c>
      <c r="E997" s="47" t="s">
        <v>1141</v>
      </c>
      <c r="F997" s="47">
        <v>6</v>
      </c>
      <c r="G997" s="47">
        <v>26.48</v>
      </c>
      <c r="H997" s="121">
        <f t="shared" si="45"/>
        <v>2648</v>
      </c>
      <c r="I997" s="121">
        <f t="shared" si="46"/>
        <v>15888</v>
      </c>
      <c r="J997" s="121">
        <f t="shared" si="47"/>
        <v>13240</v>
      </c>
    </row>
    <row r="998" spans="4:10">
      <c r="D998" s="47" t="s">
        <v>234</v>
      </c>
      <c r="E998" s="47" t="s">
        <v>1142</v>
      </c>
      <c r="F998" s="47">
        <v>5</v>
      </c>
      <c r="G998" s="47">
        <v>13.04</v>
      </c>
      <c r="H998" s="121">
        <f t="shared" si="45"/>
        <v>1304</v>
      </c>
      <c r="I998" s="121">
        <f t="shared" si="46"/>
        <v>6520</v>
      </c>
      <c r="J998" s="121">
        <f t="shared" si="47"/>
        <v>5433.333333333333</v>
      </c>
    </row>
    <row r="999" spans="4:10">
      <c r="D999" s="47" t="s">
        <v>91</v>
      </c>
      <c r="E999" s="47" t="s">
        <v>1143</v>
      </c>
      <c r="F999" s="47">
        <v>7</v>
      </c>
      <c r="G999" s="47">
        <v>40.909999999999997</v>
      </c>
      <c r="H999" s="121">
        <f t="shared" si="45"/>
        <v>4090.9999999999995</v>
      </c>
      <c r="I999" s="121">
        <f t="shared" si="46"/>
        <v>28636.999999999996</v>
      </c>
      <c r="J999" s="121">
        <f t="shared" si="47"/>
        <v>23864.166666666664</v>
      </c>
    </row>
    <row r="1000" spans="4:10">
      <c r="D1000" s="47" t="s">
        <v>1144</v>
      </c>
      <c r="E1000" s="47" t="s">
        <v>1145</v>
      </c>
      <c r="F1000" s="47">
        <v>4</v>
      </c>
      <c r="G1000" s="47">
        <v>13.5</v>
      </c>
      <c r="H1000" s="121">
        <f t="shared" si="45"/>
        <v>1350</v>
      </c>
      <c r="I1000" s="121">
        <f t="shared" si="46"/>
        <v>5400</v>
      </c>
      <c r="J1000" s="121">
        <f t="shared" si="47"/>
        <v>4500</v>
      </c>
    </row>
    <row r="1001" spans="4:10">
      <c r="D1001" s="47" t="s">
        <v>1144</v>
      </c>
      <c r="E1001" s="47" t="s">
        <v>1146</v>
      </c>
      <c r="F1001" s="47">
        <v>8</v>
      </c>
      <c r="G1001" s="47">
        <v>13.5</v>
      </c>
      <c r="H1001" s="121">
        <f t="shared" si="45"/>
        <v>1350</v>
      </c>
      <c r="I1001" s="121">
        <f t="shared" si="46"/>
        <v>10800</v>
      </c>
      <c r="J1001" s="121">
        <f t="shared" si="47"/>
        <v>9000</v>
      </c>
    </row>
    <row r="1002" spans="4:10">
      <c r="D1002" s="47" t="s">
        <v>1144</v>
      </c>
      <c r="E1002" s="47" t="s">
        <v>1147</v>
      </c>
      <c r="F1002" s="47">
        <v>6</v>
      </c>
      <c r="G1002" s="47">
        <v>13.5</v>
      </c>
      <c r="H1002" s="121">
        <f t="shared" si="45"/>
        <v>1350</v>
      </c>
      <c r="I1002" s="121">
        <f t="shared" si="46"/>
        <v>8100</v>
      </c>
      <c r="J1002" s="121">
        <f t="shared" si="47"/>
        <v>6750</v>
      </c>
    </row>
    <row r="1003" spans="4:10">
      <c r="D1003" s="47" t="s">
        <v>1144</v>
      </c>
      <c r="E1003" s="47" t="s">
        <v>1148</v>
      </c>
      <c r="F1003" s="47">
        <v>3</v>
      </c>
      <c r="G1003" s="47">
        <v>13.5</v>
      </c>
      <c r="H1003" s="121">
        <f t="shared" si="45"/>
        <v>1350</v>
      </c>
      <c r="I1003" s="121">
        <f t="shared" si="46"/>
        <v>4050</v>
      </c>
      <c r="J1003" s="121">
        <f t="shared" si="47"/>
        <v>3375</v>
      </c>
    </row>
    <row r="1004" spans="4:10">
      <c r="D1004" s="47" t="s">
        <v>1144</v>
      </c>
      <c r="E1004" s="47" t="s">
        <v>1149</v>
      </c>
      <c r="F1004" s="47">
        <v>8</v>
      </c>
      <c r="G1004" s="47">
        <v>12.74</v>
      </c>
      <c r="H1004" s="121">
        <f t="shared" si="45"/>
        <v>1274</v>
      </c>
      <c r="I1004" s="121">
        <f t="shared" si="46"/>
        <v>10192</v>
      </c>
      <c r="J1004" s="121">
        <f t="shared" si="47"/>
        <v>8493.3333333333339</v>
      </c>
    </row>
    <row r="1005" spans="4:10">
      <c r="D1005" s="47" t="s">
        <v>1150</v>
      </c>
      <c r="E1005" s="47" t="s">
        <v>1151</v>
      </c>
      <c r="F1005" s="47">
        <v>7</v>
      </c>
      <c r="G1005" s="47">
        <v>4.22</v>
      </c>
      <c r="H1005" s="121">
        <f t="shared" si="45"/>
        <v>422</v>
      </c>
      <c r="I1005" s="121">
        <f t="shared" si="46"/>
        <v>2954</v>
      </c>
      <c r="J1005" s="121">
        <f t="shared" si="47"/>
        <v>2461.6666666666665</v>
      </c>
    </row>
    <row r="1006" spans="4:10">
      <c r="D1006" s="47" t="s">
        <v>234</v>
      </c>
      <c r="E1006" s="47" t="s">
        <v>1152</v>
      </c>
      <c r="F1006" s="47">
        <v>6</v>
      </c>
      <c r="G1006" s="47">
        <v>7.79</v>
      </c>
      <c r="H1006" s="121">
        <f t="shared" si="45"/>
        <v>779</v>
      </c>
      <c r="I1006" s="121">
        <f t="shared" si="46"/>
        <v>4674</v>
      </c>
      <c r="J1006" s="121">
        <f t="shared" si="47"/>
        <v>3895</v>
      </c>
    </row>
    <row r="1007" spans="4:10">
      <c r="D1007" s="47" t="s">
        <v>234</v>
      </c>
      <c r="E1007" s="47" t="s">
        <v>1153</v>
      </c>
      <c r="F1007" s="47">
        <v>11</v>
      </c>
      <c r="G1007" s="47">
        <v>4.33</v>
      </c>
      <c r="H1007" s="121">
        <f t="shared" si="45"/>
        <v>433</v>
      </c>
      <c r="I1007" s="121">
        <f t="shared" si="46"/>
        <v>4763</v>
      </c>
      <c r="J1007" s="121">
        <f t="shared" si="47"/>
        <v>3969.1666666666665</v>
      </c>
    </row>
    <row r="1008" spans="4:10">
      <c r="D1008" s="47" t="s">
        <v>234</v>
      </c>
      <c r="E1008" s="47" t="s">
        <v>1154</v>
      </c>
      <c r="F1008" s="47">
        <v>7</v>
      </c>
      <c r="G1008" s="47">
        <v>5.52</v>
      </c>
      <c r="H1008" s="121">
        <f t="shared" si="45"/>
        <v>552</v>
      </c>
      <c r="I1008" s="121">
        <f t="shared" si="46"/>
        <v>3864</v>
      </c>
      <c r="J1008" s="121">
        <f t="shared" si="47"/>
        <v>3220</v>
      </c>
    </row>
    <row r="1009" spans="4:10">
      <c r="D1009" s="47" t="s">
        <v>234</v>
      </c>
      <c r="E1009" s="47" t="s">
        <v>1155</v>
      </c>
      <c r="F1009" s="47"/>
      <c r="G1009" s="47">
        <v>3.9</v>
      </c>
      <c r="H1009" s="121">
        <f t="shared" si="45"/>
        <v>390</v>
      </c>
      <c r="I1009" s="121">
        <f t="shared" si="46"/>
        <v>0</v>
      </c>
      <c r="J1009" s="121">
        <f t="shared" si="47"/>
        <v>0</v>
      </c>
    </row>
    <row r="1010" spans="4:10">
      <c r="D1010" s="47" t="s">
        <v>1156</v>
      </c>
      <c r="E1010" s="47" t="s">
        <v>1157</v>
      </c>
      <c r="F1010" s="47"/>
      <c r="G1010" s="47">
        <v>4.76</v>
      </c>
      <c r="H1010" s="121">
        <f t="shared" si="45"/>
        <v>476</v>
      </c>
      <c r="I1010" s="121">
        <f t="shared" si="46"/>
        <v>0</v>
      </c>
      <c r="J1010" s="121">
        <f t="shared" si="47"/>
        <v>0</v>
      </c>
    </row>
    <row r="1011" spans="4:10">
      <c r="D1011" s="47" t="s">
        <v>1156</v>
      </c>
      <c r="E1011" s="47" t="s">
        <v>1158</v>
      </c>
      <c r="F1011" s="47"/>
      <c r="G1011" s="47">
        <v>5.19</v>
      </c>
      <c r="H1011" s="121">
        <f t="shared" si="45"/>
        <v>519</v>
      </c>
      <c r="I1011" s="121">
        <f t="shared" si="46"/>
        <v>0</v>
      </c>
      <c r="J1011" s="121">
        <f t="shared" si="47"/>
        <v>0</v>
      </c>
    </row>
    <row r="1012" spans="4:10">
      <c r="D1012" s="47" t="s">
        <v>1144</v>
      </c>
      <c r="E1012" s="47" t="s">
        <v>1159</v>
      </c>
      <c r="F1012" s="47"/>
      <c r="G1012" s="47">
        <v>30.78</v>
      </c>
      <c r="H1012" s="121">
        <f t="shared" si="45"/>
        <v>3078</v>
      </c>
      <c r="I1012" s="121">
        <f t="shared" si="46"/>
        <v>0</v>
      </c>
      <c r="J1012" s="121">
        <f t="shared" si="47"/>
        <v>0</v>
      </c>
    </row>
    <row r="1013" spans="4:10">
      <c r="D1013" s="47" t="s">
        <v>1144</v>
      </c>
      <c r="E1013" s="47" t="s">
        <v>1160</v>
      </c>
      <c r="F1013" s="47"/>
      <c r="G1013" s="47">
        <v>11.67</v>
      </c>
      <c r="H1013" s="121">
        <f t="shared" si="45"/>
        <v>1167</v>
      </c>
      <c r="I1013" s="121">
        <f t="shared" si="46"/>
        <v>0</v>
      </c>
      <c r="J1013" s="121">
        <f t="shared" si="47"/>
        <v>0</v>
      </c>
    </row>
    <row r="1014" spans="4:10">
      <c r="D1014" s="47" t="s">
        <v>1144</v>
      </c>
      <c r="E1014" s="47" t="s">
        <v>1161</v>
      </c>
      <c r="F1014" s="47"/>
      <c r="G1014" s="47">
        <v>10.8</v>
      </c>
      <c r="H1014" s="121">
        <f t="shared" si="45"/>
        <v>1080</v>
      </c>
      <c r="I1014" s="121">
        <f t="shared" si="46"/>
        <v>0</v>
      </c>
      <c r="J1014" s="121">
        <f t="shared" si="47"/>
        <v>0</v>
      </c>
    </row>
    <row r="1015" spans="4:10">
      <c r="D1015" s="47" t="s">
        <v>1144</v>
      </c>
      <c r="E1015" s="47" t="s">
        <v>1162</v>
      </c>
      <c r="F1015" s="47"/>
      <c r="G1015" s="47">
        <v>14.58</v>
      </c>
      <c r="H1015" s="121">
        <f t="shared" si="45"/>
        <v>1458</v>
      </c>
      <c r="I1015" s="121">
        <f t="shared" si="46"/>
        <v>0</v>
      </c>
      <c r="J1015" s="121">
        <f t="shared" si="47"/>
        <v>0</v>
      </c>
    </row>
    <row r="1016" spans="4:10">
      <c r="D1016" s="47" t="s">
        <v>1144</v>
      </c>
      <c r="E1016" s="47" t="s">
        <v>1163</v>
      </c>
      <c r="F1016" s="47"/>
      <c r="G1016" s="47">
        <v>14.59</v>
      </c>
      <c r="H1016" s="121">
        <f t="shared" si="45"/>
        <v>1459</v>
      </c>
      <c r="I1016" s="121">
        <f t="shared" si="46"/>
        <v>0</v>
      </c>
      <c r="J1016" s="121">
        <f t="shared" si="47"/>
        <v>0</v>
      </c>
    </row>
    <row r="1017" spans="4:10">
      <c r="D1017" s="47" t="s">
        <v>1144</v>
      </c>
      <c r="E1017" s="47" t="s">
        <v>1164</v>
      </c>
      <c r="F1017" s="47"/>
      <c r="G1017" s="47">
        <v>12.1</v>
      </c>
      <c r="H1017" s="121">
        <f t="shared" si="45"/>
        <v>1210</v>
      </c>
      <c r="I1017" s="121">
        <f t="shared" si="46"/>
        <v>0</v>
      </c>
      <c r="J1017" s="121">
        <f t="shared" si="47"/>
        <v>0</v>
      </c>
    </row>
    <row r="1018" spans="4:10">
      <c r="D1018" s="47" t="s">
        <v>1144</v>
      </c>
      <c r="E1018" s="47" t="s">
        <v>1165</v>
      </c>
      <c r="F1018" s="47"/>
      <c r="G1018" s="47">
        <v>8.65</v>
      </c>
      <c r="H1018" s="121">
        <f t="shared" si="45"/>
        <v>865</v>
      </c>
      <c r="I1018" s="121">
        <f t="shared" si="46"/>
        <v>0</v>
      </c>
      <c r="J1018" s="121">
        <f t="shared" si="47"/>
        <v>0</v>
      </c>
    </row>
    <row r="1019" spans="4:10">
      <c r="D1019" s="47" t="s">
        <v>1144</v>
      </c>
      <c r="E1019" s="47" t="s">
        <v>1166</v>
      </c>
      <c r="F1019" s="47"/>
      <c r="G1019" s="47">
        <v>8.65</v>
      </c>
      <c r="H1019" s="121">
        <f t="shared" si="45"/>
        <v>865</v>
      </c>
      <c r="I1019" s="121">
        <f t="shared" si="46"/>
        <v>0</v>
      </c>
      <c r="J1019" s="121">
        <f t="shared" si="47"/>
        <v>0</v>
      </c>
    </row>
    <row r="1020" spans="4:10">
      <c r="D1020" s="47" t="s">
        <v>1144</v>
      </c>
      <c r="E1020" s="47" t="s">
        <v>1167</v>
      </c>
      <c r="F1020" s="47"/>
      <c r="G1020" s="47">
        <v>9.7200000000000006</v>
      </c>
      <c r="H1020" s="121">
        <f t="shared" si="45"/>
        <v>972.00000000000011</v>
      </c>
      <c r="I1020" s="121">
        <f t="shared" si="46"/>
        <v>0</v>
      </c>
      <c r="J1020" s="121">
        <f t="shared" si="47"/>
        <v>0</v>
      </c>
    </row>
    <row r="1021" spans="4:10">
      <c r="D1021" s="47" t="s">
        <v>1144</v>
      </c>
      <c r="E1021" s="47" t="s">
        <v>1168</v>
      </c>
      <c r="F1021" s="47"/>
      <c r="G1021" s="47">
        <v>35.92</v>
      </c>
      <c r="H1021" s="121">
        <f t="shared" si="45"/>
        <v>3592</v>
      </c>
      <c r="I1021" s="121">
        <f t="shared" si="46"/>
        <v>0</v>
      </c>
      <c r="J1021" s="121">
        <f t="shared" si="47"/>
        <v>0</v>
      </c>
    </row>
    <row r="1022" spans="4:10">
      <c r="D1022" s="47" t="s">
        <v>1144</v>
      </c>
      <c r="E1022" s="47" t="s">
        <v>1169</v>
      </c>
      <c r="F1022" s="47"/>
      <c r="G1022" s="47">
        <v>56.2</v>
      </c>
      <c r="H1022" s="121">
        <f t="shared" si="45"/>
        <v>5620</v>
      </c>
      <c r="I1022" s="121">
        <f t="shared" si="46"/>
        <v>0</v>
      </c>
      <c r="J1022" s="121">
        <f t="shared" si="47"/>
        <v>0</v>
      </c>
    </row>
    <row r="1023" spans="4:10">
      <c r="D1023" s="47" t="s">
        <v>1144</v>
      </c>
      <c r="E1023" s="47" t="s">
        <v>1170</v>
      </c>
      <c r="F1023" s="47"/>
      <c r="G1023" s="47">
        <v>15.12</v>
      </c>
      <c r="H1023" s="121">
        <f t="shared" si="45"/>
        <v>1512</v>
      </c>
      <c r="I1023" s="121">
        <f t="shared" si="46"/>
        <v>0</v>
      </c>
      <c r="J1023" s="121">
        <f t="shared" si="47"/>
        <v>0</v>
      </c>
    </row>
    <row r="1024" spans="4:10">
      <c r="D1024" s="47" t="s">
        <v>1144</v>
      </c>
      <c r="E1024" s="47" t="s">
        <v>1171</v>
      </c>
      <c r="F1024" s="47"/>
      <c r="G1024" s="47">
        <v>31</v>
      </c>
      <c r="H1024" s="121">
        <f t="shared" si="45"/>
        <v>3100</v>
      </c>
      <c r="I1024" s="121">
        <f t="shared" si="46"/>
        <v>0</v>
      </c>
      <c r="J1024" s="121">
        <f t="shared" si="47"/>
        <v>0</v>
      </c>
    </row>
    <row r="1025" spans="4:10">
      <c r="D1025" s="47" t="s">
        <v>1144</v>
      </c>
      <c r="E1025" s="47" t="s">
        <v>1172</v>
      </c>
      <c r="F1025" s="47"/>
      <c r="G1025" s="47">
        <v>8.85</v>
      </c>
      <c r="H1025" s="121">
        <f t="shared" si="45"/>
        <v>885</v>
      </c>
      <c r="I1025" s="121">
        <f t="shared" si="46"/>
        <v>0</v>
      </c>
      <c r="J1025" s="121">
        <f t="shared" si="47"/>
        <v>0</v>
      </c>
    </row>
    <row r="1026" spans="4:10">
      <c r="D1026" s="47" t="s">
        <v>493</v>
      </c>
      <c r="E1026" s="47" t="s">
        <v>1173</v>
      </c>
      <c r="F1026" s="47"/>
      <c r="G1026" s="47">
        <v>34.26</v>
      </c>
      <c r="H1026" s="121">
        <f t="shared" si="45"/>
        <v>3426</v>
      </c>
      <c r="I1026" s="121">
        <f t="shared" si="46"/>
        <v>0</v>
      </c>
      <c r="J1026" s="121">
        <f t="shared" si="47"/>
        <v>0</v>
      </c>
    </row>
    <row r="1027" spans="4:10">
      <c r="D1027" s="47" t="s">
        <v>1144</v>
      </c>
      <c r="E1027" s="47" t="s">
        <v>1174</v>
      </c>
      <c r="F1027" s="47"/>
      <c r="G1027" s="47">
        <v>95.05</v>
      </c>
      <c r="H1027" s="121">
        <f t="shared" si="45"/>
        <v>9505</v>
      </c>
      <c r="I1027" s="121">
        <f t="shared" si="46"/>
        <v>0</v>
      </c>
      <c r="J1027" s="121">
        <f t="shared" si="47"/>
        <v>0</v>
      </c>
    </row>
    <row r="1028" spans="4:10">
      <c r="D1028" s="47" t="s">
        <v>1175</v>
      </c>
      <c r="E1028" s="47" t="s">
        <v>1176</v>
      </c>
      <c r="F1028" s="47"/>
      <c r="G1028" s="47">
        <v>68.83</v>
      </c>
      <c r="H1028" s="121">
        <f t="shared" si="45"/>
        <v>6883</v>
      </c>
      <c r="I1028" s="121">
        <f t="shared" si="46"/>
        <v>0</v>
      </c>
      <c r="J1028" s="121">
        <f t="shared" si="47"/>
        <v>0</v>
      </c>
    </row>
    <row r="1029" spans="4:10">
      <c r="D1029" s="47" t="s">
        <v>1177</v>
      </c>
      <c r="E1029" s="47" t="s">
        <v>1178</v>
      </c>
      <c r="F1029" s="47"/>
      <c r="G1029" s="47">
        <v>30.3</v>
      </c>
      <c r="H1029" s="121">
        <f t="shared" si="45"/>
        <v>3030</v>
      </c>
      <c r="I1029" s="121">
        <f t="shared" si="46"/>
        <v>0</v>
      </c>
      <c r="J1029" s="121">
        <f t="shared" si="47"/>
        <v>0</v>
      </c>
    </row>
    <row r="1030" spans="4:10">
      <c r="D1030" s="47" t="s">
        <v>1177</v>
      </c>
      <c r="E1030" s="47" t="s">
        <v>1179</v>
      </c>
      <c r="F1030" s="47"/>
      <c r="G1030" s="47">
        <v>42.9</v>
      </c>
      <c r="H1030" s="121">
        <f t="shared" si="45"/>
        <v>4290</v>
      </c>
      <c r="I1030" s="121">
        <f t="shared" si="46"/>
        <v>0</v>
      </c>
      <c r="J1030" s="121">
        <f t="shared" si="47"/>
        <v>0</v>
      </c>
    </row>
    <row r="1031" spans="4:10">
      <c r="D1031" s="47" t="s">
        <v>1144</v>
      </c>
      <c r="E1031" s="47" t="s">
        <v>1180</v>
      </c>
      <c r="F1031" s="47"/>
      <c r="G1031" s="47">
        <v>45.35</v>
      </c>
      <c r="H1031" s="121">
        <f t="shared" si="45"/>
        <v>4535</v>
      </c>
      <c r="I1031" s="121">
        <f t="shared" si="46"/>
        <v>0</v>
      </c>
      <c r="J1031" s="121">
        <f t="shared" si="47"/>
        <v>0</v>
      </c>
    </row>
    <row r="1032" spans="4:10">
      <c r="D1032" s="47" t="s">
        <v>1144</v>
      </c>
      <c r="E1032" s="47" t="s">
        <v>1181</v>
      </c>
      <c r="F1032" s="47"/>
      <c r="G1032" s="47">
        <v>42</v>
      </c>
      <c r="H1032" s="121">
        <f t="shared" si="45"/>
        <v>4200</v>
      </c>
      <c r="I1032" s="121">
        <f t="shared" si="46"/>
        <v>0</v>
      </c>
      <c r="J1032" s="121">
        <f t="shared" si="47"/>
        <v>0</v>
      </c>
    </row>
    <row r="1033" spans="4:10">
      <c r="D1033" s="47" t="s">
        <v>1144</v>
      </c>
      <c r="E1033" s="47" t="s">
        <v>1182</v>
      </c>
      <c r="F1033" s="47"/>
      <c r="G1033" s="47">
        <v>83.46</v>
      </c>
      <c r="H1033" s="121">
        <f t="shared" si="45"/>
        <v>8346</v>
      </c>
      <c r="I1033" s="121">
        <f t="shared" si="46"/>
        <v>0</v>
      </c>
      <c r="J1033" s="121">
        <f t="shared" si="47"/>
        <v>0</v>
      </c>
    </row>
    <row r="1034" spans="4:10">
      <c r="D1034" s="47" t="s">
        <v>495</v>
      </c>
      <c r="E1034" s="47" t="s">
        <v>1183</v>
      </c>
      <c r="F1034" s="47"/>
      <c r="G1034" s="47">
        <v>6.39</v>
      </c>
      <c r="H1034" s="121">
        <f t="shared" ref="H1034:H1056" si="48">G1034*$B$2</f>
        <v>639</v>
      </c>
      <c r="I1034" s="121">
        <f t="shared" si="46"/>
        <v>0</v>
      </c>
      <c r="J1034" s="121">
        <f t="shared" si="47"/>
        <v>0</v>
      </c>
    </row>
    <row r="1035" spans="4:10">
      <c r="D1035" s="47" t="s">
        <v>495</v>
      </c>
      <c r="E1035" s="47" t="s">
        <v>1184</v>
      </c>
      <c r="F1035" s="47"/>
      <c r="G1035" s="47">
        <v>5.19</v>
      </c>
      <c r="H1035" s="121">
        <f t="shared" si="48"/>
        <v>519</v>
      </c>
      <c r="I1035" s="121">
        <f t="shared" ref="I1035:I1056" si="49">F1035*H1035</f>
        <v>0</v>
      </c>
      <c r="J1035" s="121">
        <f t="shared" ref="J1035:J1056" si="50">I1035-I1035*20/120</f>
        <v>0</v>
      </c>
    </row>
    <row r="1036" spans="4:10">
      <c r="D1036" s="47" t="s">
        <v>1144</v>
      </c>
      <c r="E1036" s="47" t="s">
        <v>1185</v>
      </c>
      <c r="F1036" s="47"/>
      <c r="G1036" s="47">
        <v>82.63</v>
      </c>
      <c r="H1036" s="121">
        <f t="shared" si="48"/>
        <v>8263</v>
      </c>
      <c r="I1036" s="121">
        <f t="shared" si="49"/>
        <v>0</v>
      </c>
      <c r="J1036" s="121">
        <f t="shared" si="50"/>
        <v>0</v>
      </c>
    </row>
    <row r="1037" spans="4:10">
      <c r="D1037" s="47" t="s">
        <v>1144</v>
      </c>
      <c r="E1037" s="47" t="s">
        <v>1186</v>
      </c>
      <c r="F1037" s="47"/>
      <c r="G1037" s="47">
        <v>53.91</v>
      </c>
      <c r="H1037" s="121">
        <f t="shared" si="48"/>
        <v>5391</v>
      </c>
      <c r="I1037" s="121">
        <f t="shared" si="49"/>
        <v>0</v>
      </c>
      <c r="J1037" s="121">
        <f t="shared" si="50"/>
        <v>0</v>
      </c>
    </row>
    <row r="1038" spans="4:10">
      <c r="D1038" s="47" t="s">
        <v>1144</v>
      </c>
      <c r="E1038" s="47" t="s">
        <v>1187</v>
      </c>
      <c r="F1038" s="47"/>
      <c r="G1038" s="47">
        <v>50.44</v>
      </c>
      <c r="H1038" s="121">
        <f t="shared" si="48"/>
        <v>5044</v>
      </c>
      <c r="I1038" s="121">
        <f t="shared" si="49"/>
        <v>0</v>
      </c>
      <c r="J1038" s="121">
        <f t="shared" si="50"/>
        <v>0</v>
      </c>
    </row>
    <row r="1039" spans="4:10">
      <c r="D1039" s="47" t="s">
        <v>1144</v>
      </c>
      <c r="E1039" s="47" t="s">
        <v>1188</v>
      </c>
      <c r="F1039" s="47"/>
      <c r="G1039" s="47">
        <v>44.07</v>
      </c>
      <c r="H1039" s="121">
        <f t="shared" si="48"/>
        <v>4407</v>
      </c>
      <c r="I1039" s="121">
        <f t="shared" si="49"/>
        <v>0</v>
      </c>
      <c r="J1039" s="121">
        <f t="shared" si="50"/>
        <v>0</v>
      </c>
    </row>
    <row r="1040" spans="4:10">
      <c r="D1040" s="47" t="s">
        <v>1144</v>
      </c>
      <c r="E1040" s="47" t="s">
        <v>1189</v>
      </c>
      <c r="F1040" s="47"/>
      <c r="G1040" s="47">
        <v>40.51</v>
      </c>
      <c r="H1040" s="121">
        <f t="shared" si="48"/>
        <v>4051</v>
      </c>
      <c r="I1040" s="121">
        <f t="shared" si="49"/>
        <v>0</v>
      </c>
      <c r="J1040" s="121">
        <f t="shared" si="50"/>
        <v>0</v>
      </c>
    </row>
    <row r="1041" spans="4:10">
      <c r="D1041" s="47" t="s">
        <v>1144</v>
      </c>
      <c r="E1041" s="47" t="s">
        <v>1190</v>
      </c>
      <c r="F1041" s="47"/>
      <c r="G1041" s="47">
        <v>170.7</v>
      </c>
      <c r="H1041" s="121">
        <f t="shared" si="48"/>
        <v>17070</v>
      </c>
      <c r="I1041" s="121">
        <f t="shared" si="49"/>
        <v>0</v>
      </c>
      <c r="J1041" s="121">
        <f t="shared" si="50"/>
        <v>0</v>
      </c>
    </row>
    <row r="1042" spans="4:10">
      <c r="D1042" s="47" t="s">
        <v>1144</v>
      </c>
      <c r="E1042" s="47" t="s">
        <v>1191</v>
      </c>
      <c r="F1042" s="47"/>
      <c r="G1042" s="47">
        <v>97.21</v>
      </c>
      <c r="H1042" s="121">
        <f t="shared" si="48"/>
        <v>9721</v>
      </c>
      <c r="I1042" s="121">
        <f t="shared" si="49"/>
        <v>0</v>
      </c>
      <c r="J1042" s="121">
        <f t="shared" si="50"/>
        <v>0</v>
      </c>
    </row>
    <row r="1043" spans="4:10">
      <c r="D1043" s="47" t="s">
        <v>1144</v>
      </c>
      <c r="E1043" s="47" t="s">
        <v>1192</v>
      </c>
      <c r="F1043" s="47"/>
      <c r="G1043" s="47">
        <v>29.2</v>
      </c>
      <c r="H1043" s="121">
        <f t="shared" si="48"/>
        <v>2920</v>
      </c>
      <c r="I1043" s="121">
        <f t="shared" si="49"/>
        <v>0</v>
      </c>
      <c r="J1043" s="121">
        <f t="shared" si="50"/>
        <v>0</v>
      </c>
    </row>
    <row r="1044" spans="4:10">
      <c r="D1044" s="47" t="s">
        <v>1144</v>
      </c>
      <c r="E1044" s="47" t="s">
        <v>1193</v>
      </c>
      <c r="F1044" s="47"/>
      <c r="G1044" s="47">
        <v>47.53</v>
      </c>
      <c r="H1044" s="121">
        <f t="shared" si="48"/>
        <v>4753</v>
      </c>
      <c r="I1044" s="121">
        <f t="shared" si="49"/>
        <v>0</v>
      </c>
      <c r="J1044" s="121">
        <f t="shared" si="50"/>
        <v>0</v>
      </c>
    </row>
    <row r="1045" spans="4:10">
      <c r="D1045" s="47" t="s">
        <v>1144</v>
      </c>
      <c r="E1045" s="47" t="s">
        <v>1194</v>
      </c>
      <c r="F1045" s="47"/>
      <c r="G1045" s="47">
        <v>66.959999999999994</v>
      </c>
      <c r="H1045" s="121">
        <f t="shared" si="48"/>
        <v>6695.9999999999991</v>
      </c>
      <c r="I1045" s="121">
        <f t="shared" si="49"/>
        <v>0</v>
      </c>
      <c r="J1045" s="121">
        <f t="shared" si="50"/>
        <v>0</v>
      </c>
    </row>
    <row r="1046" spans="4:10">
      <c r="D1046" s="47" t="s">
        <v>1144</v>
      </c>
      <c r="E1046" s="47" t="s">
        <v>1195</v>
      </c>
      <c r="F1046" s="47"/>
      <c r="G1046" s="47">
        <v>17.28</v>
      </c>
      <c r="H1046" s="121">
        <f t="shared" si="48"/>
        <v>1728</v>
      </c>
      <c r="I1046" s="121">
        <f t="shared" si="49"/>
        <v>0</v>
      </c>
      <c r="J1046" s="121">
        <f t="shared" si="50"/>
        <v>0</v>
      </c>
    </row>
    <row r="1047" spans="4:10">
      <c r="D1047" s="47" t="s">
        <v>1144</v>
      </c>
      <c r="E1047" s="47" t="s">
        <v>1196</v>
      </c>
      <c r="F1047" s="47"/>
      <c r="G1047" s="47">
        <v>17.28</v>
      </c>
      <c r="H1047" s="121">
        <f t="shared" si="48"/>
        <v>1728</v>
      </c>
      <c r="I1047" s="121">
        <f t="shared" si="49"/>
        <v>0</v>
      </c>
      <c r="J1047" s="121">
        <f t="shared" si="50"/>
        <v>0</v>
      </c>
    </row>
    <row r="1048" spans="4:10">
      <c r="D1048" s="47" t="s">
        <v>234</v>
      </c>
      <c r="E1048" s="47" t="s">
        <v>1197</v>
      </c>
      <c r="F1048" s="47"/>
      <c r="G1048" s="47">
        <v>13.31</v>
      </c>
      <c r="H1048" s="121">
        <f t="shared" si="48"/>
        <v>1331</v>
      </c>
      <c r="I1048" s="121">
        <f t="shared" si="49"/>
        <v>0</v>
      </c>
      <c r="J1048" s="121">
        <f t="shared" si="50"/>
        <v>0</v>
      </c>
    </row>
    <row r="1049" spans="4:10">
      <c r="D1049" s="47" t="s">
        <v>234</v>
      </c>
      <c r="E1049" s="47" t="s">
        <v>1198</v>
      </c>
      <c r="F1049" s="47"/>
      <c r="G1049" s="47">
        <v>6.17</v>
      </c>
      <c r="H1049" s="121">
        <f t="shared" si="48"/>
        <v>617</v>
      </c>
      <c r="I1049" s="121">
        <f t="shared" si="49"/>
        <v>0</v>
      </c>
      <c r="J1049" s="121">
        <f t="shared" si="50"/>
        <v>0</v>
      </c>
    </row>
    <row r="1050" spans="4:10">
      <c r="D1050" s="47" t="s">
        <v>495</v>
      </c>
      <c r="E1050" s="47" t="s">
        <v>1199</v>
      </c>
      <c r="F1050" s="47"/>
      <c r="G1050" s="47">
        <v>3.03</v>
      </c>
      <c r="H1050" s="121">
        <f t="shared" si="48"/>
        <v>303</v>
      </c>
      <c r="I1050" s="121">
        <f t="shared" si="49"/>
        <v>0</v>
      </c>
      <c r="J1050" s="121">
        <f t="shared" si="50"/>
        <v>0</v>
      </c>
    </row>
    <row r="1051" spans="4:10">
      <c r="D1051" s="47" t="s">
        <v>1144</v>
      </c>
      <c r="E1051" s="47" t="s">
        <v>1200</v>
      </c>
      <c r="F1051" s="47"/>
      <c r="G1051" s="47">
        <v>23.11</v>
      </c>
      <c r="H1051" s="121">
        <f t="shared" si="48"/>
        <v>2311</v>
      </c>
      <c r="I1051" s="121">
        <f t="shared" si="49"/>
        <v>0</v>
      </c>
      <c r="J1051" s="121">
        <f t="shared" si="50"/>
        <v>0</v>
      </c>
    </row>
    <row r="1052" spans="4:10">
      <c r="D1052" s="47" t="s">
        <v>1144</v>
      </c>
      <c r="E1052" s="47" t="s">
        <v>1201</v>
      </c>
      <c r="F1052" s="47"/>
      <c r="G1052" s="47">
        <v>23.54</v>
      </c>
      <c r="H1052" s="121">
        <f t="shared" si="48"/>
        <v>2354</v>
      </c>
      <c r="I1052" s="121">
        <f t="shared" si="49"/>
        <v>0</v>
      </c>
      <c r="J1052" s="121">
        <f t="shared" si="50"/>
        <v>0</v>
      </c>
    </row>
    <row r="1053" spans="4:10">
      <c r="D1053" s="47" t="s">
        <v>1144</v>
      </c>
      <c r="E1053" s="47" t="s">
        <v>1202</v>
      </c>
      <c r="F1053" s="47"/>
      <c r="G1053" s="47">
        <v>66.959999999999994</v>
      </c>
      <c r="H1053" s="121">
        <f t="shared" si="48"/>
        <v>6695.9999999999991</v>
      </c>
      <c r="I1053" s="121">
        <f t="shared" si="49"/>
        <v>0</v>
      </c>
      <c r="J1053" s="121">
        <f t="shared" si="50"/>
        <v>0</v>
      </c>
    </row>
    <row r="1054" spans="4:10">
      <c r="D1054" s="47" t="s">
        <v>1144</v>
      </c>
      <c r="E1054" s="47" t="s">
        <v>1203</v>
      </c>
      <c r="F1054" s="47"/>
      <c r="G1054" s="47">
        <v>56.79</v>
      </c>
      <c r="H1054" s="121">
        <f t="shared" si="48"/>
        <v>5679</v>
      </c>
      <c r="I1054" s="121">
        <f t="shared" si="49"/>
        <v>0</v>
      </c>
      <c r="J1054" s="121">
        <f t="shared" si="50"/>
        <v>0</v>
      </c>
    </row>
    <row r="1055" spans="4:10">
      <c r="D1055" s="47" t="s">
        <v>1144</v>
      </c>
      <c r="E1055" s="47" t="s">
        <v>1204</v>
      </c>
      <c r="F1055" s="47"/>
      <c r="G1055" s="47">
        <v>11.35</v>
      </c>
      <c r="H1055" s="121">
        <f t="shared" si="48"/>
        <v>1135</v>
      </c>
      <c r="I1055" s="121">
        <f t="shared" si="49"/>
        <v>0</v>
      </c>
      <c r="J1055" s="121">
        <f t="shared" si="50"/>
        <v>0</v>
      </c>
    </row>
    <row r="1056" spans="4:10">
      <c r="D1056" s="47" t="s">
        <v>91</v>
      </c>
      <c r="E1056" s="47" t="s">
        <v>1205</v>
      </c>
      <c r="F1056" s="47"/>
      <c r="G1056" s="47">
        <v>4.33</v>
      </c>
      <c r="H1056" s="121">
        <f t="shared" si="48"/>
        <v>433</v>
      </c>
      <c r="I1056" s="121">
        <f t="shared" si="49"/>
        <v>0</v>
      </c>
      <c r="J1056" s="121">
        <f t="shared" si="50"/>
        <v>0</v>
      </c>
    </row>
  </sheetData>
  <pageMargins left="0.26" right="0.22" top="0.72" bottom="0.28000000000000003" header="0.51181102362204722" footer="0.25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C1:W26"/>
  <sheetViews>
    <sheetView workbookViewId="0">
      <selection activeCell="I7" sqref="I7"/>
    </sheetView>
  </sheetViews>
  <sheetFormatPr defaultRowHeight="12.75"/>
  <cols>
    <col min="1" max="2" width="3.28515625" customWidth="1"/>
    <col min="3" max="3" width="7.7109375" style="71" customWidth="1"/>
    <col min="4" max="23" width="7.7109375" customWidth="1"/>
  </cols>
  <sheetData>
    <row r="1" spans="3:23" ht="18" customHeight="1">
      <c r="C1" s="85" t="s">
        <v>1227</v>
      </c>
      <c r="D1" s="75" t="s">
        <v>1230</v>
      </c>
    </row>
    <row r="2" spans="3:23" ht="18" customHeight="1">
      <c r="C2" s="85" t="s">
        <v>1228</v>
      </c>
      <c r="D2" s="75" t="s">
        <v>1226</v>
      </c>
    </row>
    <row r="3" spans="3:23" ht="18.75" customHeight="1">
      <c r="C3" s="85" t="s">
        <v>1229</v>
      </c>
      <c r="D3" s="75" t="s">
        <v>1225</v>
      </c>
    </row>
    <row r="4" spans="3:23" ht="18.75" customHeight="1">
      <c r="C4" s="85" t="s">
        <v>1254</v>
      </c>
      <c r="D4" s="75" t="s">
        <v>1271</v>
      </c>
    </row>
    <row r="5" spans="3:23" ht="12.75" customHeight="1" thickBot="1">
      <c r="C5" s="70"/>
    </row>
    <row r="6" spans="3:23" ht="20.100000000000001" customHeight="1" thickBot="1">
      <c r="C6" s="72"/>
      <c r="D6" s="68">
        <v>1</v>
      </c>
      <c r="E6" s="68">
        <v>2</v>
      </c>
      <c r="F6" s="68">
        <v>3</v>
      </c>
      <c r="G6" s="68">
        <v>4</v>
      </c>
      <c r="H6" s="68">
        <v>5</v>
      </c>
      <c r="I6" s="68">
        <v>6</v>
      </c>
      <c r="J6" s="68">
        <v>7</v>
      </c>
      <c r="K6" s="68">
        <v>8</v>
      </c>
      <c r="L6" s="68">
        <v>9</v>
      </c>
      <c r="M6" s="68">
        <v>10</v>
      </c>
      <c r="N6" s="68">
        <v>11</v>
      </c>
      <c r="O6" s="68">
        <v>12</v>
      </c>
      <c r="P6" s="68">
        <v>13</v>
      </c>
      <c r="Q6" s="68">
        <v>14</v>
      </c>
      <c r="R6" s="68">
        <v>15</v>
      </c>
      <c r="S6" s="68">
        <v>16</v>
      </c>
      <c r="T6" s="68">
        <v>17</v>
      </c>
      <c r="U6" s="68">
        <v>18</v>
      </c>
      <c r="V6" s="68">
        <v>19</v>
      </c>
      <c r="W6" s="69">
        <v>20</v>
      </c>
    </row>
    <row r="7" spans="3:23" ht="15" customHeight="1">
      <c r="C7" s="73">
        <v>1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60"/>
    </row>
    <row r="8" spans="3:23" ht="15" customHeight="1">
      <c r="C8" s="73">
        <v>2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60"/>
    </row>
    <row r="9" spans="3:23" ht="15" customHeight="1">
      <c r="C9" s="73">
        <v>3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60"/>
    </row>
    <row r="10" spans="3:23" ht="15" customHeight="1">
      <c r="C10" s="73">
        <v>4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0"/>
    </row>
    <row r="11" spans="3:23" ht="15" customHeight="1">
      <c r="C11" s="73">
        <v>5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60"/>
    </row>
    <row r="12" spans="3:23" ht="15" customHeight="1">
      <c r="C12" s="73">
        <v>6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0"/>
    </row>
    <row r="13" spans="3:23" ht="15" customHeight="1">
      <c r="C13" s="73">
        <v>7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60"/>
    </row>
    <row r="14" spans="3:23" ht="15" customHeight="1">
      <c r="C14" s="73">
        <v>8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60"/>
    </row>
    <row r="15" spans="3:23" ht="15" customHeight="1">
      <c r="C15" s="73">
        <v>9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0"/>
    </row>
    <row r="16" spans="3:23" ht="15" customHeight="1">
      <c r="C16" s="73">
        <v>10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60"/>
    </row>
    <row r="17" spans="3:23" ht="15" customHeight="1">
      <c r="C17" s="73">
        <v>11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60"/>
    </row>
    <row r="18" spans="3:23" ht="15" customHeight="1">
      <c r="C18" s="73">
        <v>12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60"/>
    </row>
    <row r="19" spans="3:23" ht="15" customHeight="1">
      <c r="C19" s="73">
        <v>13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60"/>
    </row>
    <row r="20" spans="3:23" ht="15" customHeight="1">
      <c r="C20" s="73">
        <v>14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60"/>
    </row>
    <row r="21" spans="3:23" ht="15" customHeight="1">
      <c r="C21" s="73">
        <v>15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60"/>
    </row>
    <row r="22" spans="3:23" ht="15" customHeight="1">
      <c r="C22" s="73">
        <v>16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60"/>
    </row>
    <row r="23" spans="3:23" ht="15" customHeight="1">
      <c r="C23" s="73">
        <v>17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60"/>
    </row>
    <row r="24" spans="3:23" ht="15" customHeight="1">
      <c r="C24" s="73">
        <v>18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60"/>
    </row>
    <row r="25" spans="3:23" ht="15" customHeight="1">
      <c r="C25" s="73">
        <v>19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60"/>
    </row>
    <row r="26" spans="3:23" ht="15" customHeight="1" thickBot="1">
      <c r="C26" s="74">
        <v>20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2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U22"/>
  <sheetViews>
    <sheetView workbookViewId="0">
      <selection activeCell="N5" sqref="N5"/>
    </sheetView>
  </sheetViews>
  <sheetFormatPr defaultRowHeight="12.75"/>
  <cols>
    <col min="1" max="21" width="4.7109375" customWidth="1"/>
  </cols>
  <sheetData>
    <row r="1" spans="1:21" ht="13.5" thickBot="1"/>
    <row r="2" spans="1:21" ht="20.100000000000001" customHeight="1" thickBot="1">
      <c r="A2" s="65"/>
      <c r="B2" s="66">
        <v>1</v>
      </c>
      <c r="C2" s="66">
        <v>2</v>
      </c>
      <c r="D2" s="66">
        <v>3</v>
      </c>
      <c r="E2" s="66">
        <v>4</v>
      </c>
      <c r="F2" s="66">
        <v>5</v>
      </c>
      <c r="G2" s="66">
        <v>6</v>
      </c>
      <c r="H2" s="66">
        <v>7</v>
      </c>
      <c r="I2" s="66">
        <v>8</v>
      </c>
      <c r="J2" s="66">
        <v>9</v>
      </c>
      <c r="K2" s="66">
        <v>10</v>
      </c>
      <c r="L2" s="66">
        <v>11</v>
      </c>
      <c r="M2" s="66">
        <v>12</v>
      </c>
      <c r="N2" s="66">
        <v>13</v>
      </c>
      <c r="O2" s="66">
        <v>14</v>
      </c>
      <c r="P2" s="66">
        <v>15</v>
      </c>
      <c r="Q2" s="66">
        <v>16</v>
      </c>
      <c r="R2" s="66">
        <v>17</v>
      </c>
      <c r="S2" s="66">
        <v>18</v>
      </c>
      <c r="T2" s="66">
        <v>19</v>
      </c>
      <c r="U2" s="67">
        <v>20</v>
      </c>
    </row>
    <row r="3" spans="1:21" ht="21" customHeight="1">
      <c r="A3" s="63">
        <v>1</v>
      </c>
      <c r="B3" s="76">
        <f>$A3*B$2</f>
        <v>1</v>
      </c>
      <c r="C3" s="77">
        <f t="shared" ref="C3:U16" si="0">$A3*C$2</f>
        <v>2</v>
      </c>
      <c r="D3" s="77">
        <f t="shared" si="0"/>
        <v>3</v>
      </c>
      <c r="E3" s="77">
        <f t="shared" si="0"/>
        <v>4</v>
      </c>
      <c r="F3" s="77">
        <f t="shared" si="0"/>
        <v>5</v>
      </c>
      <c r="G3" s="77">
        <f t="shared" si="0"/>
        <v>6</v>
      </c>
      <c r="H3" s="77">
        <f t="shared" si="0"/>
        <v>7</v>
      </c>
      <c r="I3" s="77">
        <f t="shared" si="0"/>
        <v>8</v>
      </c>
      <c r="J3" s="77">
        <f t="shared" si="0"/>
        <v>9</v>
      </c>
      <c r="K3" s="77">
        <f t="shared" si="0"/>
        <v>10</v>
      </c>
      <c r="L3" s="77">
        <f t="shared" si="0"/>
        <v>11</v>
      </c>
      <c r="M3" s="77">
        <f t="shared" si="0"/>
        <v>12</v>
      </c>
      <c r="N3" s="77">
        <f t="shared" si="0"/>
        <v>13</v>
      </c>
      <c r="O3" s="77">
        <f t="shared" si="0"/>
        <v>14</v>
      </c>
      <c r="P3" s="77">
        <f t="shared" si="0"/>
        <v>15</v>
      </c>
      <c r="Q3" s="77">
        <f t="shared" si="0"/>
        <v>16</v>
      </c>
      <c r="R3" s="77">
        <f t="shared" si="0"/>
        <v>17</v>
      </c>
      <c r="S3" s="77">
        <f t="shared" si="0"/>
        <v>18</v>
      </c>
      <c r="T3" s="77">
        <f t="shared" si="0"/>
        <v>19</v>
      </c>
      <c r="U3" s="78">
        <f t="shared" si="0"/>
        <v>20</v>
      </c>
    </row>
    <row r="4" spans="1:21" ht="21" customHeight="1">
      <c r="A4" s="63">
        <v>2</v>
      </c>
      <c r="B4" s="79">
        <f t="shared" ref="B4:Q19" si="1">$A4*B$2</f>
        <v>2</v>
      </c>
      <c r="C4" s="80">
        <f t="shared" si="0"/>
        <v>4</v>
      </c>
      <c r="D4" s="80">
        <f t="shared" si="0"/>
        <v>6</v>
      </c>
      <c r="E4" s="80">
        <f t="shared" si="0"/>
        <v>8</v>
      </c>
      <c r="F4" s="80">
        <f t="shared" si="0"/>
        <v>10</v>
      </c>
      <c r="G4" s="80">
        <f t="shared" si="0"/>
        <v>12</v>
      </c>
      <c r="H4" s="80">
        <f t="shared" si="0"/>
        <v>14</v>
      </c>
      <c r="I4" s="80">
        <f t="shared" si="0"/>
        <v>16</v>
      </c>
      <c r="J4" s="80">
        <f t="shared" si="0"/>
        <v>18</v>
      </c>
      <c r="K4" s="80">
        <f t="shared" si="0"/>
        <v>20</v>
      </c>
      <c r="L4" s="80">
        <f t="shared" si="0"/>
        <v>22</v>
      </c>
      <c r="M4" s="80">
        <f t="shared" si="0"/>
        <v>24</v>
      </c>
      <c r="N4" s="80">
        <f t="shared" si="0"/>
        <v>26</v>
      </c>
      <c r="O4" s="80">
        <f t="shared" si="0"/>
        <v>28</v>
      </c>
      <c r="P4" s="80">
        <f t="shared" si="0"/>
        <v>30</v>
      </c>
      <c r="Q4" s="80">
        <f t="shared" si="0"/>
        <v>32</v>
      </c>
      <c r="R4" s="80">
        <f t="shared" si="0"/>
        <v>34</v>
      </c>
      <c r="S4" s="80">
        <f t="shared" si="0"/>
        <v>36</v>
      </c>
      <c r="T4" s="80">
        <f t="shared" si="0"/>
        <v>38</v>
      </c>
      <c r="U4" s="81">
        <f t="shared" si="0"/>
        <v>40</v>
      </c>
    </row>
    <row r="5" spans="1:21" ht="21" customHeight="1">
      <c r="A5" s="63">
        <v>3</v>
      </c>
      <c r="B5" s="79">
        <f t="shared" si="1"/>
        <v>3</v>
      </c>
      <c r="C5" s="80">
        <f t="shared" si="0"/>
        <v>6</v>
      </c>
      <c r="D5" s="80">
        <f t="shared" si="0"/>
        <v>9</v>
      </c>
      <c r="E5" s="80">
        <f t="shared" si="0"/>
        <v>12</v>
      </c>
      <c r="F5" s="80">
        <f t="shared" si="0"/>
        <v>15</v>
      </c>
      <c r="G5" s="80">
        <f t="shared" si="0"/>
        <v>18</v>
      </c>
      <c r="H5" s="80">
        <f t="shared" si="0"/>
        <v>21</v>
      </c>
      <c r="I5" s="80">
        <f t="shared" si="0"/>
        <v>24</v>
      </c>
      <c r="J5" s="80">
        <f t="shared" si="0"/>
        <v>27</v>
      </c>
      <c r="K5" s="80">
        <f t="shared" si="0"/>
        <v>30</v>
      </c>
      <c r="L5" s="80">
        <f t="shared" si="0"/>
        <v>33</v>
      </c>
      <c r="M5" s="80">
        <f t="shared" si="0"/>
        <v>36</v>
      </c>
      <c r="N5" s="80">
        <f t="shared" si="0"/>
        <v>39</v>
      </c>
      <c r="O5" s="80">
        <f t="shared" si="0"/>
        <v>42</v>
      </c>
      <c r="P5" s="80">
        <f t="shared" si="0"/>
        <v>45</v>
      </c>
      <c r="Q5" s="80">
        <f t="shared" si="0"/>
        <v>48</v>
      </c>
      <c r="R5" s="80">
        <f t="shared" si="0"/>
        <v>51</v>
      </c>
      <c r="S5" s="80">
        <f t="shared" si="0"/>
        <v>54</v>
      </c>
      <c r="T5" s="80">
        <f t="shared" si="0"/>
        <v>57</v>
      </c>
      <c r="U5" s="81">
        <f t="shared" si="0"/>
        <v>60</v>
      </c>
    </row>
    <row r="6" spans="1:21" ht="21" customHeight="1">
      <c r="A6" s="63">
        <v>4</v>
      </c>
      <c r="B6" s="79">
        <f t="shared" si="1"/>
        <v>4</v>
      </c>
      <c r="C6" s="80">
        <f t="shared" si="0"/>
        <v>8</v>
      </c>
      <c r="D6" s="80">
        <f t="shared" si="0"/>
        <v>12</v>
      </c>
      <c r="E6" s="80">
        <f t="shared" si="0"/>
        <v>16</v>
      </c>
      <c r="F6" s="80">
        <f t="shared" si="0"/>
        <v>20</v>
      </c>
      <c r="G6" s="80">
        <f t="shared" si="0"/>
        <v>24</v>
      </c>
      <c r="H6" s="80">
        <f t="shared" si="0"/>
        <v>28</v>
      </c>
      <c r="I6" s="80">
        <f t="shared" si="0"/>
        <v>32</v>
      </c>
      <c r="J6" s="80">
        <f t="shared" si="0"/>
        <v>36</v>
      </c>
      <c r="K6" s="80">
        <f t="shared" si="0"/>
        <v>40</v>
      </c>
      <c r="L6" s="80">
        <f t="shared" si="0"/>
        <v>44</v>
      </c>
      <c r="M6" s="80">
        <f t="shared" si="0"/>
        <v>48</v>
      </c>
      <c r="N6" s="80">
        <f t="shared" si="0"/>
        <v>52</v>
      </c>
      <c r="O6" s="80">
        <f t="shared" si="0"/>
        <v>56</v>
      </c>
      <c r="P6" s="80">
        <f t="shared" si="0"/>
        <v>60</v>
      </c>
      <c r="Q6" s="80">
        <f t="shared" si="0"/>
        <v>64</v>
      </c>
      <c r="R6" s="80">
        <f t="shared" si="0"/>
        <v>68</v>
      </c>
      <c r="S6" s="80">
        <f t="shared" si="0"/>
        <v>72</v>
      </c>
      <c r="T6" s="80">
        <f t="shared" si="0"/>
        <v>76</v>
      </c>
      <c r="U6" s="81">
        <f t="shared" si="0"/>
        <v>80</v>
      </c>
    </row>
    <row r="7" spans="1:21" ht="21" customHeight="1">
      <c r="A7" s="63">
        <v>5</v>
      </c>
      <c r="B7" s="79">
        <f t="shared" si="1"/>
        <v>5</v>
      </c>
      <c r="C7" s="80">
        <f t="shared" si="0"/>
        <v>10</v>
      </c>
      <c r="D7" s="80">
        <f t="shared" si="0"/>
        <v>15</v>
      </c>
      <c r="E7" s="80">
        <f t="shared" si="0"/>
        <v>20</v>
      </c>
      <c r="F7" s="80">
        <f t="shared" si="0"/>
        <v>25</v>
      </c>
      <c r="G7" s="80">
        <f t="shared" si="0"/>
        <v>30</v>
      </c>
      <c r="H7" s="80">
        <f t="shared" si="0"/>
        <v>35</v>
      </c>
      <c r="I7" s="80">
        <f t="shared" si="0"/>
        <v>40</v>
      </c>
      <c r="J7" s="80">
        <f t="shared" si="0"/>
        <v>45</v>
      </c>
      <c r="K7" s="80">
        <f t="shared" si="0"/>
        <v>50</v>
      </c>
      <c r="L7" s="80">
        <f t="shared" si="0"/>
        <v>55</v>
      </c>
      <c r="M7" s="80">
        <f t="shared" si="0"/>
        <v>60</v>
      </c>
      <c r="N7" s="80">
        <f t="shared" si="0"/>
        <v>65</v>
      </c>
      <c r="O7" s="80">
        <f t="shared" si="0"/>
        <v>70</v>
      </c>
      <c r="P7" s="80">
        <f t="shared" si="0"/>
        <v>75</v>
      </c>
      <c r="Q7" s="80">
        <f t="shared" si="0"/>
        <v>80</v>
      </c>
      <c r="R7" s="80">
        <f t="shared" si="0"/>
        <v>85</v>
      </c>
      <c r="S7" s="80">
        <f t="shared" si="0"/>
        <v>90</v>
      </c>
      <c r="T7" s="80">
        <f t="shared" si="0"/>
        <v>95</v>
      </c>
      <c r="U7" s="81">
        <f t="shared" si="0"/>
        <v>100</v>
      </c>
    </row>
    <row r="8" spans="1:21" ht="21" customHeight="1">
      <c r="A8" s="63">
        <v>6</v>
      </c>
      <c r="B8" s="79">
        <f t="shared" si="1"/>
        <v>6</v>
      </c>
      <c r="C8" s="80">
        <f t="shared" si="0"/>
        <v>12</v>
      </c>
      <c r="D8" s="80">
        <f t="shared" si="0"/>
        <v>18</v>
      </c>
      <c r="E8" s="80">
        <f t="shared" si="0"/>
        <v>24</v>
      </c>
      <c r="F8" s="80">
        <f t="shared" si="0"/>
        <v>30</v>
      </c>
      <c r="G8" s="80">
        <f t="shared" si="0"/>
        <v>36</v>
      </c>
      <c r="H8" s="80">
        <f t="shared" si="0"/>
        <v>42</v>
      </c>
      <c r="I8" s="80">
        <f t="shared" si="0"/>
        <v>48</v>
      </c>
      <c r="J8" s="80">
        <f t="shared" si="0"/>
        <v>54</v>
      </c>
      <c r="K8" s="80">
        <f t="shared" si="0"/>
        <v>60</v>
      </c>
      <c r="L8" s="80">
        <f t="shared" si="0"/>
        <v>66</v>
      </c>
      <c r="M8" s="80">
        <f t="shared" si="0"/>
        <v>72</v>
      </c>
      <c r="N8" s="80">
        <f t="shared" si="0"/>
        <v>78</v>
      </c>
      <c r="O8" s="80">
        <f t="shared" si="0"/>
        <v>84</v>
      </c>
      <c r="P8" s="80">
        <f t="shared" si="0"/>
        <v>90</v>
      </c>
      <c r="Q8" s="80">
        <f t="shared" si="0"/>
        <v>96</v>
      </c>
      <c r="R8" s="80">
        <f t="shared" si="0"/>
        <v>102</v>
      </c>
      <c r="S8" s="80">
        <f t="shared" si="0"/>
        <v>108</v>
      </c>
      <c r="T8" s="80">
        <f t="shared" si="0"/>
        <v>114</v>
      </c>
      <c r="U8" s="81">
        <f t="shared" si="0"/>
        <v>120</v>
      </c>
    </row>
    <row r="9" spans="1:21" ht="21" customHeight="1">
      <c r="A9" s="63">
        <v>7</v>
      </c>
      <c r="B9" s="79">
        <f t="shared" si="1"/>
        <v>7</v>
      </c>
      <c r="C9" s="80">
        <f t="shared" si="0"/>
        <v>14</v>
      </c>
      <c r="D9" s="80">
        <f t="shared" si="0"/>
        <v>21</v>
      </c>
      <c r="E9" s="80">
        <f t="shared" si="0"/>
        <v>28</v>
      </c>
      <c r="F9" s="80">
        <f t="shared" si="0"/>
        <v>35</v>
      </c>
      <c r="G9" s="80">
        <f t="shared" si="0"/>
        <v>42</v>
      </c>
      <c r="H9" s="80">
        <f t="shared" si="0"/>
        <v>49</v>
      </c>
      <c r="I9" s="80">
        <f t="shared" si="0"/>
        <v>56</v>
      </c>
      <c r="J9" s="80">
        <f t="shared" si="0"/>
        <v>63</v>
      </c>
      <c r="K9" s="80">
        <f t="shared" si="0"/>
        <v>70</v>
      </c>
      <c r="L9" s="80">
        <f t="shared" si="0"/>
        <v>77</v>
      </c>
      <c r="M9" s="80">
        <f t="shared" si="0"/>
        <v>84</v>
      </c>
      <c r="N9" s="80">
        <f t="shared" si="0"/>
        <v>91</v>
      </c>
      <c r="O9" s="80">
        <f t="shared" si="0"/>
        <v>98</v>
      </c>
      <c r="P9" s="80">
        <f t="shared" si="0"/>
        <v>105</v>
      </c>
      <c r="Q9" s="80">
        <f t="shared" si="0"/>
        <v>112</v>
      </c>
      <c r="R9" s="80">
        <f t="shared" si="0"/>
        <v>119</v>
      </c>
      <c r="S9" s="80">
        <f t="shared" si="0"/>
        <v>126</v>
      </c>
      <c r="T9" s="80">
        <f t="shared" si="0"/>
        <v>133</v>
      </c>
      <c r="U9" s="81">
        <f t="shared" si="0"/>
        <v>140</v>
      </c>
    </row>
    <row r="10" spans="1:21" ht="21" customHeight="1">
      <c r="A10" s="63">
        <v>8</v>
      </c>
      <c r="B10" s="79">
        <f t="shared" si="1"/>
        <v>8</v>
      </c>
      <c r="C10" s="80">
        <f t="shared" si="0"/>
        <v>16</v>
      </c>
      <c r="D10" s="80">
        <f t="shared" si="0"/>
        <v>24</v>
      </c>
      <c r="E10" s="80">
        <f t="shared" si="0"/>
        <v>32</v>
      </c>
      <c r="F10" s="80">
        <f t="shared" si="0"/>
        <v>40</v>
      </c>
      <c r="G10" s="80">
        <f t="shared" si="0"/>
        <v>48</v>
      </c>
      <c r="H10" s="80">
        <f t="shared" si="0"/>
        <v>56</v>
      </c>
      <c r="I10" s="80">
        <f t="shared" si="0"/>
        <v>64</v>
      </c>
      <c r="J10" s="80">
        <f t="shared" si="0"/>
        <v>72</v>
      </c>
      <c r="K10" s="80">
        <f t="shared" si="0"/>
        <v>80</v>
      </c>
      <c r="L10" s="80">
        <f t="shared" si="0"/>
        <v>88</v>
      </c>
      <c r="M10" s="80">
        <f t="shared" si="0"/>
        <v>96</v>
      </c>
      <c r="N10" s="80">
        <f t="shared" si="0"/>
        <v>104</v>
      </c>
      <c r="O10" s="80">
        <f t="shared" si="0"/>
        <v>112</v>
      </c>
      <c r="P10" s="80">
        <f t="shared" si="0"/>
        <v>120</v>
      </c>
      <c r="Q10" s="80">
        <f t="shared" si="0"/>
        <v>128</v>
      </c>
      <c r="R10" s="80">
        <f t="shared" si="0"/>
        <v>136</v>
      </c>
      <c r="S10" s="80">
        <f t="shared" si="0"/>
        <v>144</v>
      </c>
      <c r="T10" s="80">
        <f t="shared" si="0"/>
        <v>152</v>
      </c>
      <c r="U10" s="81">
        <f t="shared" si="0"/>
        <v>160</v>
      </c>
    </row>
    <row r="11" spans="1:21" ht="21" customHeight="1">
      <c r="A11" s="63">
        <v>9</v>
      </c>
      <c r="B11" s="79">
        <f t="shared" si="1"/>
        <v>9</v>
      </c>
      <c r="C11" s="80">
        <f t="shared" si="0"/>
        <v>18</v>
      </c>
      <c r="D11" s="80">
        <f t="shared" si="0"/>
        <v>27</v>
      </c>
      <c r="E11" s="80">
        <f t="shared" si="0"/>
        <v>36</v>
      </c>
      <c r="F11" s="80">
        <f t="shared" si="0"/>
        <v>45</v>
      </c>
      <c r="G11" s="80">
        <f t="shared" si="0"/>
        <v>54</v>
      </c>
      <c r="H11" s="80">
        <f t="shared" si="0"/>
        <v>63</v>
      </c>
      <c r="I11" s="80">
        <f t="shared" si="0"/>
        <v>72</v>
      </c>
      <c r="J11" s="80">
        <f t="shared" si="0"/>
        <v>81</v>
      </c>
      <c r="K11" s="80">
        <f t="shared" si="0"/>
        <v>90</v>
      </c>
      <c r="L11" s="80">
        <f t="shared" si="0"/>
        <v>99</v>
      </c>
      <c r="M11" s="80">
        <f t="shared" si="0"/>
        <v>108</v>
      </c>
      <c r="N11" s="80">
        <f t="shared" si="0"/>
        <v>117</v>
      </c>
      <c r="O11" s="80">
        <f t="shared" si="0"/>
        <v>126</v>
      </c>
      <c r="P11" s="80">
        <f t="shared" si="0"/>
        <v>135</v>
      </c>
      <c r="Q11" s="80">
        <f t="shared" si="0"/>
        <v>144</v>
      </c>
      <c r="R11" s="80">
        <f t="shared" si="0"/>
        <v>153</v>
      </c>
      <c r="S11" s="80">
        <f t="shared" si="0"/>
        <v>162</v>
      </c>
      <c r="T11" s="80">
        <f t="shared" si="0"/>
        <v>171</v>
      </c>
      <c r="U11" s="81">
        <f t="shared" si="0"/>
        <v>180</v>
      </c>
    </row>
    <row r="12" spans="1:21" ht="21" customHeight="1">
      <c r="A12" s="63">
        <v>10</v>
      </c>
      <c r="B12" s="79">
        <f t="shared" si="1"/>
        <v>10</v>
      </c>
      <c r="C12" s="80">
        <f t="shared" si="0"/>
        <v>20</v>
      </c>
      <c r="D12" s="80">
        <f t="shared" si="0"/>
        <v>30</v>
      </c>
      <c r="E12" s="80">
        <f t="shared" si="0"/>
        <v>40</v>
      </c>
      <c r="F12" s="80">
        <f t="shared" si="0"/>
        <v>50</v>
      </c>
      <c r="G12" s="80">
        <f t="shared" si="0"/>
        <v>60</v>
      </c>
      <c r="H12" s="80">
        <f t="shared" si="0"/>
        <v>70</v>
      </c>
      <c r="I12" s="80">
        <f t="shared" si="0"/>
        <v>80</v>
      </c>
      <c r="J12" s="80">
        <f t="shared" si="0"/>
        <v>90</v>
      </c>
      <c r="K12" s="80">
        <f t="shared" si="0"/>
        <v>100</v>
      </c>
      <c r="L12" s="80">
        <f t="shared" si="0"/>
        <v>110</v>
      </c>
      <c r="M12" s="80">
        <f t="shared" si="0"/>
        <v>120</v>
      </c>
      <c r="N12" s="80">
        <f t="shared" si="0"/>
        <v>130</v>
      </c>
      <c r="O12" s="80">
        <f t="shared" si="0"/>
        <v>140</v>
      </c>
      <c r="P12" s="80">
        <f t="shared" si="0"/>
        <v>150</v>
      </c>
      <c r="Q12" s="80">
        <f t="shared" si="0"/>
        <v>160</v>
      </c>
      <c r="R12" s="80">
        <f t="shared" si="0"/>
        <v>170</v>
      </c>
      <c r="S12" s="80">
        <f t="shared" si="0"/>
        <v>180</v>
      </c>
      <c r="T12" s="80">
        <f t="shared" si="0"/>
        <v>190</v>
      </c>
      <c r="U12" s="81">
        <f t="shared" si="0"/>
        <v>200</v>
      </c>
    </row>
    <row r="13" spans="1:21" ht="21" customHeight="1">
      <c r="A13" s="63">
        <v>11</v>
      </c>
      <c r="B13" s="79">
        <f t="shared" si="1"/>
        <v>11</v>
      </c>
      <c r="C13" s="80">
        <f t="shared" si="0"/>
        <v>22</v>
      </c>
      <c r="D13" s="80">
        <f t="shared" si="0"/>
        <v>33</v>
      </c>
      <c r="E13" s="80">
        <f t="shared" si="0"/>
        <v>44</v>
      </c>
      <c r="F13" s="80">
        <f t="shared" si="0"/>
        <v>55</v>
      </c>
      <c r="G13" s="80">
        <f t="shared" si="0"/>
        <v>66</v>
      </c>
      <c r="H13" s="80">
        <f t="shared" si="0"/>
        <v>77</v>
      </c>
      <c r="I13" s="80">
        <f t="shared" si="0"/>
        <v>88</v>
      </c>
      <c r="J13" s="80">
        <f t="shared" si="0"/>
        <v>99</v>
      </c>
      <c r="K13" s="80">
        <f t="shared" si="0"/>
        <v>110</v>
      </c>
      <c r="L13" s="80">
        <f t="shared" si="0"/>
        <v>121</v>
      </c>
      <c r="M13" s="80">
        <f t="shared" si="0"/>
        <v>132</v>
      </c>
      <c r="N13" s="80">
        <f t="shared" si="0"/>
        <v>143</v>
      </c>
      <c r="O13" s="80">
        <f t="shared" si="0"/>
        <v>154</v>
      </c>
      <c r="P13" s="80">
        <f t="shared" si="0"/>
        <v>165</v>
      </c>
      <c r="Q13" s="80">
        <f t="shared" si="0"/>
        <v>176</v>
      </c>
      <c r="R13" s="80">
        <f t="shared" si="0"/>
        <v>187</v>
      </c>
      <c r="S13" s="80">
        <f t="shared" si="0"/>
        <v>198</v>
      </c>
      <c r="T13" s="80">
        <f t="shared" si="0"/>
        <v>209</v>
      </c>
      <c r="U13" s="81">
        <f t="shared" si="0"/>
        <v>220</v>
      </c>
    </row>
    <row r="14" spans="1:21" ht="21" customHeight="1">
      <c r="A14" s="63">
        <v>12</v>
      </c>
      <c r="B14" s="79">
        <f t="shared" si="1"/>
        <v>12</v>
      </c>
      <c r="C14" s="80">
        <f t="shared" si="0"/>
        <v>24</v>
      </c>
      <c r="D14" s="80">
        <f t="shared" si="0"/>
        <v>36</v>
      </c>
      <c r="E14" s="80">
        <f t="shared" si="0"/>
        <v>48</v>
      </c>
      <c r="F14" s="80">
        <f t="shared" si="0"/>
        <v>60</v>
      </c>
      <c r="G14" s="80">
        <f t="shared" si="0"/>
        <v>72</v>
      </c>
      <c r="H14" s="80">
        <f t="shared" si="0"/>
        <v>84</v>
      </c>
      <c r="I14" s="80">
        <f t="shared" si="0"/>
        <v>96</v>
      </c>
      <c r="J14" s="80">
        <f t="shared" si="0"/>
        <v>108</v>
      </c>
      <c r="K14" s="80">
        <f t="shared" si="0"/>
        <v>120</v>
      </c>
      <c r="L14" s="80">
        <f t="shared" si="0"/>
        <v>132</v>
      </c>
      <c r="M14" s="80">
        <f t="shared" si="0"/>
        <v>144</v>
      </c>
      <c r="N14" s="80">
        <f t="shared" si="0"/>
        <v>156</v>
      </c>
      <c r="O14" s="80">
        <f t="shared" si="0"/>
        <v>168</v>
      </c>
      <c r="P14" s="80">
        <f t="shared" si="0"/>
        <v>180</v>
      </c>
      <c r="Q14" s="80">
        <f t="shared" si="0"/>
        <v>192</v>
      </c>
      <c r="R14" s="80">
        <f t="shared" si="0"/>
        <v>204</v>
      </c>
      <c r="S14" s="80">
        <f t="shared" si="0"/>
        <v>216</v>
      </c>
      <c r="T14" s="80">
        <f t="shared" si="0"/>
        <v>228</v>
      </c>
      <c r="U14" s="81">
        <f t="shared" si="0"/>
        <v>240</v>
      </c>
    </row>
    <row r="15" spans="1:21" ht="21" customHeight="1">
      <c r="A15" s="63">
        <v>13</v>
      </c>
      <c r="B15" s="79">
        <f t="shared" si="1"/>
        <v>13</v>
      </c>
      <c r="C15" s="80">
        <f t="shared" si="0"/>
        <v>26</v>
      </c>
      <c r="D15" s="80">
        <f t="shared" si="0"/>
        <v>39</v>
      </c>
      <c r="E15" s="80">
        <f t="shared" si="0"/>
        <v>52</v>
      </c>
      <c r="F15" s="80">
        <f t="shared" si="0"/>
        <v>65</v>
      </c>
      <c r="G15" s="80">
        <f t="shared" si="0"/>
        <v>78</v>
      </c>
      <c r="H15" s="80">
        <f t="shared" si="0"/>
        <v>91</v>
      </c>
      <c r="I15" s="80">
        <f t="shared" si="0"/>
        <v>104</v>
      </c>
      <c r="J15" s="80">
        <f t="shared" si="0"/>
        <v>117</v>
      </c>
      <c r="K15" s="80">
        <f t="shared" si="0"/>
        <v>130</v>
      </c>
      <c r="L15" s="80">
        <f t="shared" si="0"/>
        <v>143</v>
      </c>
      <c r="M15" s="80">
        <f t="shared" si="0"/>
        <v>156</v>
      </c>
      <c r="N15" s="80">
        <f t="shared" si="0"/>
        <v>169</v>
      </c>
      <c r="O15" s="80">
        <f t="shared" si="0"/>
        <v>182</v>
      </c>
      <c r="P15" s="80">
        <f t="shared" si="0"/>
        <v>195</v>
      </c>
      <c r="Q15" s="80">
        <f t="shared" si="0"/>
        <v>208</v>
      </c>
      <c r="R15" s="80">
        <f t="shared" si="0"/>
        <v>221</v>
      </c>
      <c r="S15" s="80">
        <f t="shared" si="0"/>
        <v>234</v>
      </c>
      <c r="T15" s="80">
        <f t="shared" si="0"/>
        <v>247</v>
      </c>
      <c r="U15" s="81">
        <f t="shared" si="0"/>
        <v>260</v>
      </c>
    </row>
    <row r="16" spans="1:21" ht="21" customHeight="1">
      <c r="A16" s="63">
        <v>14</v>
      </c>
      <c r="B16" s="79">
        <f t="shared" si="1"/>
        <v>14</v>
      </c>
      <c r="C16" s="80">
        <f t="shared" si="0"/>
        <v>28</v>
      </c>
      <c r="D16" s="80">
        <f t="shared" si="0"/>
        <v>42</v>
      </c>
      <c r="E16" s="80">
        <f t="shared" si="0"/>
        <v>56</v>
      </c>
      <c r="F16" s="80">
        <f t="shared" si="0"/>
        <v>70</v>
      </c>
      <c r="G16" s="80">
        <f t="shared" si="0"/>
        <v>84</v>
      </c>
      <c r="H16" s="80">
        <f t="shared" si="0"/>
        <v>98</v>
      </c>
      <c r="I16" s="80">
        <f t="shared" si="0"/>
        <v>112</v>
      </c>
      <c r="J16" s="80">
        <f t="shared" si="0"/>
        <v>126</v>
      </c>
      <c r="K16" s="80">
        <f t="shared" ref="K16:U22" si="2">$A16*K$2</f>
        <v>140</v>
      </c>
      <c r="L16" s="80">
        <f t="shared" si="2"/>
        <v>154</v>
      </c>
      <c r="M16" s="80">
        <f t="shared" si="2"/>
        <v>168</v>
      </c>
      <c r="N16" s="80">
        <f t="shared" si="2"/>
        <v>182</v>
      </c>
      <c r="O16" s="80">
        <f t="shared" si="2"/>
        <v>196</v>
      </c>
      <c r="P16" s="80">
        <f t="shared" si="2"/>
        <v>210</v>
      </c>
      <c r="Q16" s="80">
        <f t="shared" si="2"/>
        <v>224</v>
      </c>
      <c r="R16" s="80">
        <f t="shared" si="2"/>
        <v>238</v>
      </c>
      <c r="S16" s="80">
        <f t="shared" si="2"/>
        <v>252</v>
      </c>
      <c r="T16" s="80">
        <f t="shared" si="2"/>
        <v>266</v>
      </c>
      <c r="U16" s="81">
        <f t="shared" si="2"/>
        <v>280</v>
      </c>
    </row>
    <row r="17" spans="1:21" ht="21" customHeight="1">
      <c r="A17" s="63">
        <v>15</v>
      </c>
      <c r="B17" s="79">
        <f t="shared" si="1"/>
        <v>15</v>
      </c>
      <c r="C17" s="80">
        <f t="shared" si="1"/>
        <v>30</v>
      </c>
      <c r="D17" s="80">
        <f t="shared" si="1"/>
        <v>45</v>
      </c>
      <c r="E17" s="80">
        <f t="shared" si="1"/>
        <v>60</v>
      </c>
      <c r="F17" s="80">
        <f t="shared" si="1"/>
        <v>75</v>
      </c>
      <c r="G17" s="80">
        <f t="shared" si="1"/>
        <v>90</v>
      </c>
      <c r="H17" s="80">
        <f t="shared" si="1"/>
        <v>105</v>
      </c>
      <c r="I17" s="80">
        <f t="shared" si="1"/>
        <v>120</v>
      </c>
      <c r="J17" s="80">
        <f t="shared" si="1"/>
        <v>135</v>
      </c>
      <c r="K17" s="80">
        <f t="shared" si="1"/>
        <v>150</v>
      </c>
      <c r="L17" s="80">
        <f t="shared" si="1"/>
        <v>165</v>
      </c>
      <c r="M17" s="80">
        <f t="shared" si="1"/>
        <v>180</v>
      </c>
      <c r="N17" s="80">
        <f t="shared" si="1"/>
        <v>195</v>
      </c>
      <c r="O17" s="80">
        <f t="shared" si="1"/>
        <v>210</v>
      </c>
      <c r="P17" s="80">
        <f t="shared" si="1"/>
        <v>225</v>
      </c>
      <c r="Q17" s="80">
        <f t="shared" si="1"/>
        <v>240</v>
      </c>
      <c r="R17" s="80">
        <f t="shared" si="2"/>
        <v>255</v>
      </c>
      <c r="S17" s="80">
        <f t="shared" si="2"/>
        <v>270</v>
      </c>
      <c r="T17" s="80">
        <f t="shared" si="2"/>
        <v>285</v>
      </c>
      <c r="U17" s="81">
        <f t="shared" si="2"/>
        <v>300</v>
      </c>
    </row>
    <row r="18" spans="1:21" ht="21" customHeight="1">
      <c r="A18" s="63">
        <v>16</v>
      </c>
      <c r="B18" s="79">
        <f t="shared" si="1"/>
        <v>16</v>
      </c>
      <c r="C18" s="80">
        <f t="shared" si="1"/>
        <v>32</v>
      </c>
      <c r="D18" s="80">
        <f t="shared" si="1"/>
        <v>48</v>
      </c>
      <c r="E18" s="80">
        <f t="shared" si="1"/>
        <v>64</v>
      </c>
      <c r="F18" s="80">
        <f t="shared" si="1"/>
        <v>80</v>
      </c>
      <c r="G18" s="80">
        <f t="shared" si="1"/>
        <v>96</v>
      </c>
      <c r="H18" s="80">
        <f t="shared" si="1"/>
        <v>112</v>
      </c>
      <c r="I18" s="80">
        <f t="shared" si="1"/>
        <v>128</v>
      </c>
      <c r="J18" s="80">
        <f t="shared" si="1"/>
        <v>144</v>
      </c>
      <c r="K18" s="80">
        <f t="shared" si="1"/>
        <v>160</v>
      </c>
      <c r="L18" s="80">
        <f t="shared" si="1"/>
        <v>176</v>
      </c>
      <c r="M18" s="80">
        <f t="shared" si="1"/>
        <v>192</v>
      </c>
      <c r="N18" s="80">
        <f t="shared" si="1"/>
        <v>208</v>
      </c>
      <c r="O18" s="80">
        <f t="shared" si="1"/>
        <v>224</v>
      </c>
      <c r="P18" s="80">
        <f t="shared" si="1"/>
        <v>240</v>
      </c>
      <c r="Q18" s="80">
        <f t="shared" si="1"/>
        <v>256</v>
      </c>
      <c r="R18" s="80">
        <f t="shared" si="2"/>
        <v>272</v>
      </c>
      <c r="S18" s="80">
        <f t="shared" si="2"/>
        <v>288</v>
      </c>
      <c r="T18" s="80">
        <f t="shared" si="2"/>
        <v>304</v>
      </c>
      <c r="U18" s="81">
        <f t="shared" si="2"/>
        <v>320</v>
      </c>
    </row>
    <row r="19" spans="1:21" ht="21" customHeight="1">
      <c r="A19" s="63">
        <v>17</v>
      </c>
      <c r="B19" s="79">
        <f t="shared" si="1"/>
        <v>17</v>
      </c>
      <c r="C19" s="80">
        <f t="shared" si="1"/>
        <v>34</v>
      </c>
      <c r="D19" s="80">
        <f t="shared" si="1"/>
        <v>51</v>
      </c>
      <c r="E19" s="80">
        <f t="shared" si="1"/>
        <v>68</v>
      </c>
      <c r="F19" s="80">
        <f t="shared" si="1"/>
        <v>85</v>
      </c>
      <c r="G19" s="80">
        <f t="shared" si="1"/>
        <v>102</v>
      </c>
      <c r="H19" s="80">
        <f t="shared" si="1"/>
        <v>119</v>
      </c>
      <c r="I19" s="80">
        <f t="shared" si="1"/>
        <v>136</v>
      </c>
      <c r="J19" s="80">
        <f t="shared" si="1"/>
        <v>153</v>
      </c>
      <c r="K19" s="80">
        <f t="shared" si="1"/>
        <v>170</v>
      </c>
      <c r="L19" s="80">
        <f t="shared" si="1"/>
        <v>187</v>
      </c>
      <c r="M19" s="80">
        <f t="shared" si="1"/>
        <v>204</v>
      </c>
      <c r="N19" s="80">
        <f t="shared" si="1"/>
        <v>221</v>
      </c>
      <c r="O19" s="80">
        <f t="shared" si="1"/>
        <v>238</v>
      </c>
      <c r="P19" s="80">
        <f t="shared" si="1"/>
        <v>255</v>
      </c>
      <c r="Q19" s="80">
        <f t="shared" si="1"/>
        <v>272</v>
      </c>
      <c r="R19" s="80">
        <f t="shared" si="2"/>
        <v>289</v>
      </c>
      <c r="S19" s="80">
        <f t="shared" si="2"/>
        <v>306</v>
      </c>
      <c r="T19" s="80">
        <f t="shared" si="2"/>
        <v>323</v>
      </c>
      <c r="U19" s="81">
        <f t="shared" si="2"/>
        <v>340</v>
      </c>
    </row>
    <row r="20" spans="1:21" ht="21" customHeight="1">
      <c r="A20" s="63">
        <v>18</v>
      </c>
      <c r="B20" s="79">
        <f t="shared" ref="B20:Q22" si="3">$A20*B$2</f>
        <v>18</v>
      </c>
      <c r="C20" s="80">
        <f t="shared" si="3"/>
        <v>36</v>
      </c>
      <c r="D20" s="80">
        <f t="shared" si="3"/>
        <v>54</v>
      </c>
      <c r="E20" s="80">
        <f t="shared" si="3"/>
        <v>72</v>
      </c>
      <c r="F20" s="80">
        <f t="shared" si="3"/>
        <v>90</v>
      </c>
      <c r="G20" s="80">
        <f t="shared" si="3"/>
        <v>108</v>
      </c>
      <c r="H20" s="80">
        <f t="shared" si="3"/>
        <v>126</v>
      </c>
      <c r="I20" s="80">
        <f t="shared" si="3"/>
        <v>144</v>
      </c>
      <c r="J20" s="80">
        <f t="shared" si="3"/>
        <v>162</v>
      </c>
      <c r="K20" s="80">
        <f t="shared" si="3"/>
        <v>180</v>
      </c>
      <c r="L20" s="80">
        <f t="shared" si="3"/>
        <v>198</v>
      </c>
      <c r="M20" s="80">
        <f t="shared" si="3"/>
        <v>216</v>
      </c>
      <c r="N20" s="80">
        <f t="shared" si="3"/>
        <v>234</v>
      </c>
      <c r="O20" s="80">
        <f t="shared" si="3"/>
        <v>252</v>
      </c>
      <c r="P20" s="80">
        <f t="shared" si="3"/>
        <v>270</v>
      </c>
      <c r="Q20" s="80">
        <f t="shared" si="3"/>
        <v>288</v>
      </c>
      <c r="R20" s="80">
        <f t="shared" si="2"/>
        <v>306</v>
      </c>
      <c r="S20" s="80">
        <f t="shared" si="2"/>
        <v>324</v>
      </c>
      <c r="T20" s="80">
        <f t="shared" si="2"/>
        <v>342</v>
      </c>
      <c r="U20" s="81">
        <f t="shared" si="2"/>
        <v>360</v>
      </c>
    </row>
    <row r="21" spans="1:21" ht="21" customHeight="1">
      <c r="A21" s="63">
        <v>19</v>
      </c>
      <c r="B21" s="79">
        <f t="shared" si="3"/>
        <v>19</v>
      </c>
      <c r="C21" s="80">
        <f t="shared" si="3"/>
        <v>38</v>
      </c>
      <c r="D21" s="80">
        <f t="shared" si="3"/>
        <v>57</v>
      </c>
      <c r="E21" s="80">
        <f t="shared" si="3"/>
        <v>76</v>
      </c>
      <c r="F21" s="80">
        <f t="shared" si="3"/>
        <v>95</v>
      </c>
      <c r="G21" s="80">
        <f t="shared" si="3"/>
        <v>114</v>
      </c>
      <c r="H21" s="80">
        <f t="shared" si="3"/>
        <v>133</v>
      </c>
      <c r="I21" s="80">
        <f t="shared" si="3"/>
        <v>152</v>
      </c>
      <c r="J21" s="80">
        <f t="shared" si="3"/>
        <v>171</v>
      </c>
      <c r="K21" s="80">
        <f t="shared" si="3"/>
        <v>190</v>
      </c>
      <c r="L21" s="80">
        <f t="shared" si="3"/>
        <v>209</v>
      </c>
      <c r="M21" s="80">
        <f t="shared" si="3"/>
        <v>228</v>
      </c>
      <c r="N21" s="80">
        <f t="shared" si="3"/>
        <v>247</v>
      </c>
      <c r="O21" s="80">
        <f t="shared" si="3"/>
        <v>266</v>
      </c>
      <c r="P21" s="80">
        <f t="shared" si="3"/>
        <v>285</v>
      </c>
      <c r="Q21" s="80">
        <f t="shared" si="3"/>
        <v>304</v>
      </c>
      <c r="R21" s="80">
        <f t="shared" si="2"/>
        <v>323</v>
      </c>
      <c r="S21" s="80">
        <f t="shared" si="2"/>
        <v>342</v>
      </c>
      <c r="T21" s="80">
        <f t="shared" si="2"/>
        <v>361</v>
      </c>
      <c r="U21" s="81">
        <f t="shared" si="2"/>
        <v>380</v>
      </c>
    </row>
    <row r="22" spans="1:21" ht="18" customHeight="1" thickBot="1">
      <c r="A22" s="64">
        <v>20</v>
      </c>
      <c r="B22" s="82">
        <f t="shared" si="3"/>
        <v>20</v>
      </c>
      <c r="C22" s="83">
        <f t="shared" si="3"/>
        <v>40</v>
      </c>
      <c r="D22" s="83">
        <f t="shared" si="3"/>
        <v>60</v>
      </c>
      <c r="E22" s="83">
        <f t="shared" si="3"/>
        <v>80</v>
      </c>
      <c r="F22" s="83">
        <f t="shared" si="3"/>
        <v>100</v>
      </c>
      <c r="G22" s="83">
        <f t="shared" si="3"/>
        <v>120</v>
      </c>
      <c r="H22" s="83">
        <f t="shared" si="3"/>
        <v>140</v>
      </c>
      <c r="I22" s="83">
        <f t="shared" si="3"/>
        <v>160</v>
      </c>
      <c r="J22" s="83">
        <f t="shared" si="3"/>
        <v>180</v>
      </c>
      <c r="K22" s="83">
        <f t="shared" si="3"/>
        <v>200</v>
      </c>
      <c r="L22" s="83">
        <f t="shared" si="3"/>
        <v>220</v>
      </c>
      <c r="M22" s="83">
        <f t="shared" si="3"/>
        <v>240</v>
      </c>
      <c r="N22" s="83">
        <f t="shared" si="3"/>
        <v>260</v>
      </c>
      <c r="O22" s="83">
        <f t="shared" si="3"/>
        <v>280</v>
      </c>
      <c r="P22" s="83">
        <f t="shared" si="3"/>
        <v>300</v>
      </c>
      <c r="Q22" s="83">
        <f t="shared" si="3"/>
        <v>320</v>
      </c>
      <c r="R22" s="83">
        <f t="shared" si="2"/>
        <v>340</v>
      </c>
      <c r="S22" s="83">
        <f t="shared" si="2"/>
        <v>360</v>
      </c>
      <c r="T22" s="83">
        <f t="shared" si="2"/>
        <v>380</v>
      </c>
      <c r="U22" s="84">
        <f t="shared" si="2"/>
        <v>400</v>
      </c>
    </row>
  </sheetData>
  <pageMargins left="0.33" right="0.22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43"/>
  </sheetPr>
  <dimension ref="A1:O13"/>
  <sheetViews>
    <sheetView workbookViewId="0">
      <selection activeCell="O2" sqref="O2:O9"/>
    </sheetView>
  </sheetViews>
  <sheetFormatPr defaultRowHeight="12.75"/>
  <cols>
    <col min="1" max="1" width="15.28515625" style="35" customWidth="1"/>
    <col min="2" max="2" width="11.85546875" style="35" customWidth="1"/>
    <col min="3" max="3" width="9.140625" style="35"/>
    <col min="4" max="4" width="12.42578125" style="35" customWidth="1"/>
    <col min="5" max="11" width="9.140625" style="35"/>
    <col min="12" max="12" width="10.85546875" style="35" customWidth="1"/>
    <col min="13" max="13" width="12.28515625" style="35" customWidth="1"/>
    <col min="14" max="14" width="11.140625" style="201" customWidth="1"/>
    <col min="15" max="15" width="15" style="35" customWidth="1"/>
    <col min="16" max="257" width="9.140625" style="35"/>
    <col min="258" max="258" width="15.28515625" style="35" customWidth="1"/>
    <col min="259" max="259" width="11.85546875" style="35" customWidth="1"/>
    <col min="260" max="263" width="9.140625" style="35"/>
    <col min="264" max="264" width="12.42578125" style="35" customWidth="1"/>
    <col min="265" max="513" width="9.140625" style="35"/>
    <col min="514" max="514" width="15.28515625" style="35" customWidth="1"/>
    <col min="515" max="515" width="11.85546875" style="35" customWidth="1"/>
    <col min="516" max="519" width="9.140625" style="35"/>
    <col min="520" max="520" width="12.42578125" style="35" customWidth="1"/>
    <col min="521" max="769" width="9.140625" style="35"/>
    <col min="770" max="770" width="15.28515625" style="35" customWidth="1"/>
    <col min="771" max="771" width="11.85546875" style="35" customWidth="1"/>
    <col min="772" max="775" width="9.140625" style="35"/>
    <col min="776" max="776" width="12.42578125" style="35" customWidth="1"/>
    <col min="777" max="1025" width="9.140625" style="35"/>
    <col min="1026" max="1026" width="15.28515625" style="35" customWidth="1"/>
    <col min="1027" max="1027" width="11.85546875" style="35" customWidth="1"/>
    <col min="1028" max="1031" width="9.140625" style="35"/>
    <col min="1032" max="1032" width="12.42578125" style="35" customWidth="1"/>
    <col min="1033" max="1281" width="9.140625" style="35"/>
    <col min="1282" max="1282" width="15.28515625" style="35" customWidth="1"/>
    <col min="1283" max="1283" width="11.85546875" style="35" customWidth="1"/>
    <col min="1284" max="1287" width="9.140625" style="35"/>
    <col min="1288" max="1288" width="12.42578125" style="35" customWidth="1"/>
    <col min="1289" max="1537" width="9.140625" style="35"/>
    <col min="1538" max="1538" width="15.28515625" style="35" customWidth="1"/>
    <col min="1539" max="1539" width="11.85546875" style="35" customWidth="1"/>
    <col min="1540" max="1543" width="9.140625" style="35"/>
    <col min="1544" max="1544" width="12.42578125" style="35" customWidth="1"/>
    <col min="1545" max="1793" width="9.140625" style="35"/>
    <col min="1794" max="1794" width="15.28515625" style="35" customWidth="1"/>
    <col min="1795" max="1795" width="11.85546875" style="35" customWidth="1"/>
    <col min="1796" max="1799" width="9.140625" style="35"/>
    <col min="1800" max="1800" width="12.42578125" style="35" customWidth="1"/>
    <col min="1801" max="2049" width="9.140625" style="35"/>
    <col min="2050" max="2050" width="15.28515625" style="35" customWidth="1"/>
    <col min="2051" max="2051" width="11.85546875" style="35" customWidth="1"/>
    <col min="2052" max="2055" width="9.140625" style="35"/>
    <col min="2056" max="2056" width="12.42578125" style="35" customWidth="1"/>
    <col min="2057" max="2305" width="9.140625" style="35"/>
    <col min="2306" max="2306" width="15.28515625" style="35" customWidth="1"/>
    <col min="2307" max="2307" width="11.85546875" style="35" customWidth="1"/>
    <col min="2308" max="2311" width="9.140625" style="35"/>
    <col min="2312" max="2312" width="12.42578125" style="35" customWidth="1"/>
    <col min="2313" max="2561" width="9.140625" style="35"/>
    <col min="2562" max="2562" width="15.28515625" style="35" customWidth="1"/>
    <col min="2563" max="2563" width="11.85546875" style="35" customWidth="1"/>
    <col min="2564" max="2567" width="9.140625" style="35"/>
    <col min="2568" max="2568" width="12.42578125" style="35" customWidth="1"/>
    <col min="2569" max="2817" width="9.140625" style="35"/>
    <col min="2818" max="2818" width="15.28515625" style="35" customWidth="1"/>
    <col min="2819" max="2819" width="11.85546875" style="35" customWidth="1"/>
    <col min="2820" max="2823" width="9.140625" style="35"/>
    <col min="2824" max="2824" width="12.42578125" style="35" customWidth="1"/>
    <col min="2825" max="3073" width="9.140625" style="35"/>
    <col min="3074" max="3074" width="15.28515625" style="35" customWidth="1"/>
    <col min="3075" max="3075" width="11.85546875" style="35" customWidth="1"/>
    <col min="3076" max="3079" width="9.140625" style="35"/>
    <col min="3080" max="3080" width="12.42578125" style="35" customWidth="1"/>
    <col min="3081" max="3329" width="9.140625" style="35"/>
    <col min="3330" max="3330" width="15.28515625" style="35" customWidth="1"/>
    <col min="3331" max="3331" width="11.85546875" style="35" customWidth="1"/>
    <col min="3332" max="3335" width="9.140625" style="35"/>
    <col min="3336" max="3336" width="12.42578125" style="35" customWidth="1"/>
    <col min="3337" max="3585" width="9.140625" style="35"/>
    <col min="3586" max="3586" width="15.28515625" style="35" customWidth="1"/>
    <col min="3587" max="3587" width="11.85546875" style="35" customWidth="1"/>
    <col min="3588" max="3591" width="9.140625" style="35"/>
    <col min="3592" max="3592" width="12.42578125" style="35" customWidth="1"/>
    <col min="3593" max="3841" width="9.140625" style="35"/>
    <col min="3842" max="3842" width="15.28515625" style="35" customWidth="1"/>
    <col min="3843" max="3843" width="11.85546875" style="35" customWidth="1"/>
    <col min="3844" max="3847" width="9.140625" style="35"/>
    <col min="3848" max="3848" width="12.42578125" style="35" customWidth="1"/>
    <col min="3849" max="4097" width="9.140625" style="35"/>
    <col min="4098" max="4098" width="15.28515625" style="35" customWidth="1"/>
    <col min="4099" max="4099" width="11.85546875" style="35" customWidth="1"/>
    <col min="4100" max="4103" width="9.140625" style="35"/>
    <col min="4104" max="4104" width="12.42578125" style="35" customWidth="1"/>
    <col min="4105" max="4353" width="9.140625" style="35"/>
    <col min="4354" max="4354" width="15.28515625" style="35" customWidth="1"/>
    <col min="4355" max="4355" width="11.85546875" style="35" customWidth="1"/>
    <col min="4356" max="4359" width="9.140625" style="35"/>
    <col min="4360" max="4360" width="12.42578125" style="35" customWidth="1"/>
    <col min="4361" max="4609" width="9.140625" style="35"/>
    <col min="4610" max="4610" width="15.28515625" style="35" customWidth="1"/>
    <col min="4611" max="4611" width="11.85546875" style="35" customWidth="1"/>
    <col min="4612" max="4615" width="9.140625" style="35"/>
    <col min="4616" max="4616" width="12.42578125" style="35" customWidth="1"/>
    <col min="4617" max="4865" width="9.140625" style="35"/>
    <col min="4866" max="4866" width="15.28515625" style="35" customWidth="1"/>
    <col min="4867" max="4867" width="11.85546875" style="35" customWidth="1"/>
    <col min="4868" max="4871" width="9.140625" style="35"/>
    <col min="4872" max="4872" width="12.42578125" style="35" customWidth="1"/>
    <col min="4873" max="5121" width="9.140625" style="35"/>
    <col min="5122" max="5122" width="15.28515625" style="35" customWidth="1"/>
    <col min="5123" max="5123" width="11.85546875" style="35" customWidth="1"/>
    <col min="5124" max="5127" width="9.140625" style="35"/>
    <col min="5128" max="5128" width="12.42578125" style="35" customWidth="1"/>
    <col min="5129" max="5377" width="9.140625" style="35"/>
    <col min="5378" max="5378" width="15.28515625" style="35" customWidth="1"/>
    <col min="5379" max="5379" width="11.85546875" style="35" customWidth="1"/>
    <col min="5380" max="5383" width="9.140625" style="35"/>
    <col min="5384" max="5384" width="12.42578125" style="35" customWidth="1"/>
    <col min="5385" max="5633" width="9.140625" style="35"/>
    <col min="5634" max="5634" width="15.28515625" style="35" customWidth="1"/>
    <col min="5635" max="5635" width="11.85546875" style="35" customWidth="1"/>
    <col min="5636" max="5639" width="9.140625" style="35"/>
    <col min="5640" max="5640" width="12.42578125" style="35" customWidth="1"/>
    <col min="5641" max="5889" width="9.140625" style="35"/>
    <col min="5890" max="5890" width="15.28515625" style="35" customWidth="1"/>
    <col min="5891" max="5891" width="11.85546875" style="35" customWidth="1"/>
    <col min="5892" max="5895" width="9.140625" style="35"/>
    <col min="5896" max="5896" width="12.42578125" style="35" customWidth="1"/>
    <col min="5897" max="6145" width="9.140625" style="35"/>
    <col min="6146" max="6146" width="15.28515625" style="35" customWidth="1"/>
    <col min="6147" max="6147" width="11.85546875" style="35" customWidth="1"/>
    <col min="6148" max="6151" width="9.140625" style="35"/>
    <col min="6152" max="6152" width="12.42578125" style="35" customWidth="1"/>
    <col min="6153" max="6401" width="9.140625" style="35"/>
    <col min="6402" max="6402" width="15.28515625" style="35" customWidth="1"/>
    <col min="6403" max="6403" width="11.85546875" style="35" customWidth="1"/>
    <col min="6404" max="6407" width="9.140625" style="35"/>
    <col min="6408" max="6408" width="12.42578125" style="35" customWidth="1"/>
    <col min="6409" max="6657" width="9.140625" style="35"/>
    <col min="6658" max="6658" width="15.28515625" style="35" customWidth="1"/>
    <col min="6659" max="6659" width="11.85546875" style="35" customWidth="1"/>
    <col min="6660" max="6663" width="9.140625" style="35"/>
    <col min="6664" max="6664" width="12.42578125" style="35" customWidth="1"/>
    <col min="6665" max="6913" width="9.140625" style="35"/>
    <col min="6914" max="6914" width="15.28515625" style="35" customWidth="1"/>
    <col min="6915" max="6915" width="11.85546875" style="35" customWidth="1"/>
    <col min="6916" max="6919" width="9.140625" style="35"/>
    <col min="6920" max="6920" width="12.42578125" style="35" customWidth="1"/>
    <col min="6921" max="7169" width="9.140625" style="35"/>
    <col min="7170" max="7170" width="15.28515625" style="35" customWidth="1"/>
    <col min="7171" max="7171" width="11.85546875" style="35" customWidth="1"/>
    <col min="7172" max="7175" width="9.140625" style="35"/>
    <col min="7176" max="7176" width="12.42578125" style="35" customWidth="1"/>
    <col min="7177" max="7425" width="9.140625" style="35"/>
    <col min="7426" max="7426" width="15.28515625" style="35" customWidth="1"/>
    <col min="7427" max="7427" width="11.85546875" style="35" customWidth="1"/>
    <col min="7428" max="7431" width="9.140625" style="35"/>
    <col min="7432" max="7432" width="12.42578125" style="35" customWidth="1"/>
    <col min="7433" max="7681" width="9.140625" style="35"/>
    <col min="7682" max="7682" width="15.28515625" style="35" customWidth="1"/>
    <col min="7683" max="7683" width="11.85546875" style="35" customWidth="1"/>
    <col min="7684" max="7687" width="9.140625" style="35"/>
    <col min="7688" max="7688" width="12.42578125" style="35" customWidth="1"/>
    <col min="7689" max="7937" width="9.140625" style="35"/>
    <col min="7938" max="7938" width="15.28515625" style="35" customWidth="1"/>
    <col min="7939" max="7939" width="11.85546875" style="35" customWidth="1"/>
    <col min="7940" max="7943" width="9.140625" style="35"/>
    <col min="7944" max="7944" width="12.42578125" style="35" customWidth="1"/>
    <col min="7945" max="8193" width="9.140625" style="35"/>
    <col min="8194" max="8194" width="15.28515625" style="35" customWidth="1"/>
    <col min="8195" max="8195" width="11.85546875" style="35" customWidth="1"/>
    <col min="8196" max="8199" width="9.140625" style="35"/>
    <col min="8200" max="8200" width="12.42578125" style="35" customWidth="1"/>
    <col min="8201" max="8449" width="9.140625" style="35"/>
    <col min="8450" max="8450" width="15.28515625" style="35" customWidth="1"/>
    <col min="8451" max="8451" width="11.85546875" style="35" customWidth="1"/>
    <col min="8452" max="8455" width="9.140625" style="35"/>
    <col min="8456" max="8456" width="12.42578125" style="35" customWidth="1"/>
    <col min="8457" max="8705" width="9.140625" style="35"/>
    <col min="8706" max="8706" width="15.28515625" style="35" customWidth="1"/>
    <col min="8707" max="8707" width="11.85546875" style="35" customWidth="1"/>
    <col min="8708" max="8711" width="9.140625" style="35"/>
    <col min="8712" max="8712" width="12.42578125" style="35" customWidth="1"/>
    <col min="8713" max="8961" width="9.140625" style="35"/>
    <col min="8962" max="8962" width="15.28515625" style="35" customWidth="1"/>
    <col min="8963" max="8963" width="11.85546875" style="35" customWidth="1"/>
    <col min="8964" max="8967" width="9.140625" style="35"/>
    <col min="8968" max="8968" width="12.42578125" style="35" customWidth="1"/>
    <col min="8969" max="9217" width="9.140625" style="35"/>
    <col min="9218" max="9218" width="15.28515625" style="35" customWidth="1"/>
    <col min="9219" max="9219" width="11.85546875" style="35" customWidth="1"/>
    <col min="9220" max="9223" width="9.140625" style="35"/>
    <col min="9224" max="9224" width="12.42578125" style="35" customWidth="1"/>
    <col min="9225" max="9473" width="9.140625" style="35"/>
    <col min="9474" max="9474" width="15.28515625" style="35" customWidth="1"/>
    <col min="9475" max="9475" width="11.85546875" style="35" customWidth="1"/>
    <col min="9476" max="9479" width="9.140625" style="35"/>
    <col min="9480" max="9480" width="12.42578125" style="35" customWidth="1"/>
    <col min="9481" max="9729" width="9.140625" style="35"/>
    <col min="9730" max="9730" width="15.28515625" style="35" customWidth="1"/>
    <col min="9731" max="9731" width="11.85546875" style="35" customWidth="1"/>
    <col min="9732" max="9735" width="9.140625" style="35"/>
    <col min="9736" max="9736" width="12.42578125" style="35" customWidth="1"/>
    <col min="9737" max="9985" width="9.140625" style="35"/>
    <col min="9986" max="9986" width="15.28515625" style="35" customWidth="1"/>
    <col min="9987" max="9987" width="11.85546875" style="35" customWidth="1"/>
    <col min="9988" max="9991" width="9.140625" style="35"/>
    <col min="9992" max="9992" width="12.42578125" style="35" customWidth="1"/>
    <col min="9993" max="10241" width="9.140625" style="35"/>
    <col min="10242" max="10242" width="15.28515625" style="35" customWidth="1"/>
    <col min="10243" max="10243" width="11.85546875" style="35" customWidth="1"/>
    <col min="10244" max="10247" width="9.140625" style="35"/>
    <col min="10248" max="10248" width="12.42578125" style="35" customWidth="1"/>
    <col min="10249" max="10497" width="9.140625" style="35"/>
    <col min="10498" max="10498" width="15.28515625" style="35" customWidth="1"/>
    <col min="10499" max="10499" width="11.85546875" style="35" customWidth="1"/>
    <col min="10500" max="10503" width="9.140625" style="35"/>
    <col min="10504" max="10504" width="12.42578125" style="35" customWidth="1"/>
    <col min="10505" max="10753" width="9.140625" style="35"/>
    <col min="10754" max="10754" width="15.28515625" style="35" customWidth="1"/>
    <col min="10755" max="10755" width="11.85546875" style="35" customWidth="1"/>
    <col min="10756" max="10759" width="9.140625" style="35"/>
    <col min="10760" max="10760" width="12.42578125" style="35" customWidth="1"/>
    <col min="10761" max="11009" width="9.140625" style="35"/>
    <col min="11010" max="11010" width="15.28515625" style="35" customWidth="1"/>
    <col min="11011" max="11011" width="11.85546875" style="35" customWidth="1"/>
    <col min="11012" max="11015" width="9.140625" style="35"/>
    <col min="11016" max="11016" width="12.42578125" style="35" customWidth="1"/>
    <col min="11017" max="11265" width="9.140625" style="35"/>
    <col min="11266" max="11266" width="15.28515625" style="35" customWidth="1"/>
    <col min="11267" max="11267" width="11.85546875" style="35" customWidth="1"/>
    <col min="11268" max="11271" width="9.140625" style="35"/>
    <col min="11272" max="11272" width="12.42578125" style="35" customWidth="1"/>
    <col min="11273" max="11521" width="9.140625" style="35"/>
    <col min="11522" max="11522" width="15.28515625" style="35" customWidth="1"/>
    <col min="11523" max="11523" width="11.85546875" style="35" customWidth="1"/>
    <col min="11524" max="11527" width="9.140625" style="35"/>
    <col min="11528" max="11528" width="12.42578125" style="35" customWidth="1"/>
    <col min="11529" max="11777" width="9.140625" style="35"/>
    <col min="11778" max="11778" width="15.28515625" style="35" customWidth="1"/>
    <col min="11779" max="11779" width="11.85546875" style="35" customWidth="1"/>
    <col min="11780" max="11783" width="9.140625" style="35"/>
    <col min="11784" max="11784" width="12.42578125" style="35" customWidth="1"/>
    <col min="11785" max="12033" width="9.140625" style="35"/>
    <col min="12034" max="12034" width="15.28515625" style="35" customWidth="1"/>
    <col min="12035" max="12035" width="11.85546875" style="35" customWidth="1"/>
    <col min="12036" max="12039" width="9.140625" style="35"/>
    <col min="12040" max="12040" width="12.42578125" style="35" customWidth="1"/>
    <col min="12041" max="12289" width="9.140625" style="35"/>
    <col min="12290" max="12290" width="15.28515625" style="35" customWidth="1"/>
    <col min="12291" max="12291" width="11.85546875" style="35" customWidth="1"/>
    <col min="12292" max="12295" width="9.140625" style="35"/>
    <col min="12296" max="12296" width="12.42578125" style="35" customWidth="1"/>
    <col min="12297" max="12545" width="9.140625" style="35"/>
    <col min="12546" max="12546" width="15.28515625" style="35" customWidth="1"/>
    <col min="12547" max="12547" width="11.85546875" style="35" customWidth="1"/>
    <col min="12548" max="12551" width="9.140625" style="35"/>
    <col min="12552" max="12552" width="12.42578125" style="35" customWidth="1"/>
    <col min="12553" max="12801" width="9.140625" style="35"/>
    <col min="12802" max="12802" width="15.28515625" style="35" customWidth="1"/>
    <col min="12803" max="12803" width="11.85546875" style="35" customWidth="1"/>
    <col min="12804" max="12807" width="9.140625" style="35"/>
    <col min="12808" max="12808" width="12.42578125" style="35" customWidth="1"/>
    <col min="12809" max="13057" width="9.140625" style="35"/>
    <col min="13058" max="13058" width="15.28515625" style="35" customWidth="1"/>
    <col min="13059" max="13059" width="11.85546875" style="35" customWidth="1"/>
    <col min="13060" max="13063" width="9.140625" style="35"/>
    <col min="13064" max="13064" width="12.42578125" style="35" customWidth="1"/>
    <col min="13065" max="13313" width="9.140625" style="35"/>
    <col min="13314" max="13314" width="15.28515625" style="35" customWidth="1"/>
    <col min="13315" max="13315" width="11.85546875" style="35" customWidth="1"/>
    <col min="13316" max="13319" width="9.140625" style="35"/>
    <col min="13320" max="13320" width="12.42578125" style="35" customWidth="1"/>
    <col min="13321" max="13569" width="9.140625" style="35"/>
    <col min="13570" max="13570" width="15.28515625" style="35" customWidth="1"/>
    <col min="13571" max="13571" width="11.85546875" style="35" customWidth="1"/>
    <col min="13572" max="13575" width="9.140625" style="35"/>
    <col min="13576" max="13576" width="12.42578125" style="35" customWidth="1"/>
    <col min="13577" max="13825" width="9.140625" style="35"/>
    <col min="13826" max="13826" width="15.28515625" style="35" customWidth="1"/>
    <col min="13827" max="13827" width="11.85546875" style="35" customWidth="1"/>
    <col min="13828" max="13831" width="9.140625" style="35"/>
    <col min="13832" max="13832" width="12.42578125" style="35" customWidth="1"/>
    <col min="13833" max="14081" width="9.140625" style="35"/>
    <col min="14082" max="14082" width="15.28515625" style="35" customWidth="1"/>
    <col min="14083" max="14083" width="11.85546875" style="35" customWidth="1"/>
    <col min="14084" max="14087" width="9.140625" style="35"/>
    <col min="14088" max="14088" width="12.42578125" style="35" customWidth="1"/>
    <col min="14089" max="14337" width="9.140625" style="35"/>
    <col min="14338" max="14338" width="15.28515625" style="35" customWidth="1"/>
    <col min="14339" max="14339" width="11.85546875" style="35" customWidth="1"/>
    <col min="14340" max="14343" width="9.140625" style="35"/>
    <col min="14344" max="14344" width="12.42578125" style="35" customWidth="1"/>
    <col min="14345" max="14593" width="9.140625" style="35"/>
    <col min="14594" max="14594" width="15.28515625" style="35" customWidth="1"/>
    <col min="14595" max="14595" width="11.85546875" style="35" customWidth="1"/>
    <col min="14596" max="14599" width="9.140625" style="35"/>
    <col min="14600" max="14600" width="12.42578125" style="35" customWidth="1"/>
    <col min="14601" max="14849" width="9.140625" style="35"/>
    <col min="14850" max="14850" width="15.28515625" style="35" customWidth="1"/>
    <col min="14851" max="14851" width="11.85546875" style="35" customWidth="1"/>
    <col min="14852" max="14855" width="9.140625" style="35"/>
    <col min="14856" max="14856" width="12.42578125" style="35" customWidth="1"/>
    <col min="14857" max="15105" width="9.140625" style="35"/>
    <col min="15106" max="15106" width="15.28515625" style="35" customWidth="1"/>
    <col min="15107" max="15107" width="11.85546875" style="35" customWidth="1"/>
    <col min="15108" max="15111" width="9.140625" style="35"/>
    <col min="15112" max="15112" width="12.42578125" style="35" customWidth="1"/>
    <col min="15113" max="15361" width="9.140625" style="35"/>
    <col min="15362" max="15362" width="15.28515625" style="35" customWidth="1"/>
    <col min="15363" max="15363" width="11.85546875" style="35" customWidth="1"/>
    <col min="15364" max="15367" width="9.140625" style="35"/>
    <col min="15368" max="15368" width="12.42578125" style="35" customWidth="1"/>
    <col min="15369" max="15617" width="9.140625" style="35"/>
    <col min="15618" max="15618" width="15.28515625" style="35" customWidth="1"/>
    <col min="15619" max="15619" width="11.85546875" style="35" customWidth="1"/>
    <col min="15620" max="15623" width="9.140625" style="35"/>
    <col min="15624" max="15624" width="12.42578125" style="35" customWidth="1"/>
    <col min="15625" max="15873" width="9.140625" style="35"/>
    <col min="15874" max="15874" width="15.28515625" style="35" customWidth="1"/>
    <col min="15875" max="15875" width="11.85546875" style="35" customWidth="1"/>
    <col min="15876" max="15879" width="9.140625" style="35"/>
    <col min="15880" max="15880" width="12.42578125" style="35" customWidth="1"/>
    <col min="15881" max="16129" width="9.140625" style="35"/>
    <col min="16130" max="16130" width="15.28515625" style="35" customWidth="1"/>
    <col min="16131" max="16131" width="11.85546875" style="35" customWidth="1"/>
    <col min="16132" max="16135" width="9.140625" style="35"/>
    <col min="16136" max="16136" width="12.42578125" style="35" customWidth="1"/>
    <col min="16137" max="16384" width="9.140625" style="35"/>
  </cols>
  <sheetData>
    <row r="1" spans="1:15" s="46" customFormat="1" ht="16.5" customHeight="1">
      <c r="A1" s="43" t="s">
        <v>58</v>
      </c>
      <c r="B1" s="44"/>
      <c r="C1" s="45"/>
      <c r="D1" s="45"/>
      <c r="E1" s="45" t="s">
        <v>72</v>
      </c>
      <c r="F1" s="45" t="s">
        <v>59</v>
      </c>
      <c r="G1" s="45" t="s">
        <v>60</v>
      </c>
      <c r="H1" s="45" t="s">
        <v>73</v>
      </c>
      <c r="I1" s="45" t="s">
        <v>74</v>
      </c>
      <c r="J1" s="45" t="s">
        <v>75</v>
      </c>
      <c r="K1" s="45" t="s">
        <v>1210</v>
      </c>
      <c r="L1" s="45" t="s">
        <v>74</v>
      </c>
      <c r="M1" s="196" t="s">
        <v>1314</v>
      </c>
      <c r="N1" s="199" t="s">
        <v>1316</v>
      </c>
    </row>
    <row r="2" spans="1:15" ht="48">
      <c r="A2" s="36" t="s">
        <v>61</v>
      </c>
      <c r="B2" s="36" t="s">
        <v>62</v>
      </c>
      <c r="C2" s="36" t="s">
        <v>65</v>
      </c>
      <c r="D2" s="36" t="s">
        <v>66</v>
      </c>
      <c r="E2" s="36" t="s">
        <v>63</v>
      </c>
      <c r="F2" s="191" t="s">
        <v>64</v>
      </c>
      <c r="G2" s="191" t="s">
        <v>64</v>
      </c>
      <c r="H2" s="36" t="s">
        <v>67</v>
      </c>
      <c r="I2" s="36" t="s">
        <v>68</v>
      </c>
      <c r="J2" s="36" t="s">
        <v>69</v>
      </c>
      <c r="K2" s="36" t="s">
        <v>1209</v>
      </c>
      <c r="L2" s="193" t="s">
        <v>1313</v>
      </c>
      <c r="M2" s="193" t="s">
        <v>1313</v>
      </c>
      <c r="N2" s="200" t="s">
        <v>1315</v>
      </c>
      <c r="O2" s="203" t="s">
        <v>1317</v>
      </c>
    </row>
    <row r="3" spans="1:15">
      <c r="A3" s="37">
        <v>28.592400000000001</v>
      </c>
      <c r="B3" s="38">
        <v>12</v>
      </c>
      <c r="C3" s="38"/>
      <c r="D3" s="38"/>
      <c r="E3" s="38"/>
      <c r="F3" s="192"/>
      <c r="G3" s="192"/>
      <c r="H3" s="38"/>
      <c r="I3" s="38"/>
      <c r="J3" s="38"/>
      <c r="K3" s="47"/>
      <c r="L3" s="194"/>
      <c r="M3" s="195">
        <v>28.592400000000001</v>
      </c>
      <c r="N3" s="202"/>
      <c r="O3" s="47"/>
    </row>
    <row r="4" spans="1:15">
      <c r="A4" s="37">
        <v>44.553600000000003</v>
      </c>
      <c r="B4" s="38">
        <v>-36</v>
      </c>
      <c r="C4" s="38"/>
      <c r="D4" s="38"/>
      <c r="E4" s="38"/>
      <c r="F4" s="192"/>
      <c r="G4" s="192"/>
      <c r="H4" s="38"/>
      <c r="I4" s="38"/>
      <c r="J4" s="38"/>
      <c r="K4" s="47"/>
      <c r="L4" s="194"/>
      <c r="M4" s="195">
        <v>44.553600000000003</v>
      </c>
      <c r="N4" s="198"/>
      <c r="O4" s="47"/>
    </row>
    <row r="5" spans="1:15">
      <c r="A5" s="37">
        <v>79.992400000000004</v>
      </c>
      <c r="B5" s="38">
        <v>3</v>
      </c>
      <c r="C5" s="38"/>
      <c r="D5" s="38"/>
      <c r="E5" s="38"/>
      <c r="F5" s="192"/>
      <c r="G5" s="192"/>
      <c r="H5" s="38"/>
      <c r="I5" s="38"/>
      <c r="J5" s="38"/>
      <c r="K5" s="47"/>
      <c r="L5" s="194"/>
      <c r="M5" s="195">
        <v>79.992400000000004</v>
      </c>
      <c r="N5" s="198"/>
      <c r="O5" s="47"/>
    </row>
    <row r="6" spans="1:15">
      <c r="A6" s="37">
        <v>76.406599999999997</v>
      </c>
      <c r="B6" s="38">
        <v>-99.33</v>
      </c>
      <c r="C6" s="38"/>
      <c r="D6" s="38"/>
      <c r="E6" s="38"/>
      <c r="F6" s="192"/>
      <c r="G6" s="192"/>
      <c r="H6" s="38"/>
      <c r="I6" s="38"/>
      <c r="J6" s="38"/>
      <c r="K6" s="47"/>
      <c r="L6" s="194"/>
      <c r="M6" s="195">
        <v>76.406599999999997</v>
      </c>
      <c r="N6" s="198"/>
      <c r="O6" s="47"/>
    </row>
    <row r="7" spans="1:15">
      <c r="A7" s="37">
        <v>53.932540000000003</v>
      </c>
      <c r="B7" s="38">
        <v>3.6</v>
      </c>
      <c r="C7" s="38"/>
      <c r="D7" s="38"/>
      <c r="E7" s="38"/>
      <c r="F7" s="192"/>
      <c r="G7" s="192"/>
      <c r="H7" s="38"/>
      <c r="I7" s="38"/>
      <c r="J7" s="38"/>
      <c r="K7" s="47"/>
      <c r="L7" s="194"/>
      <c r="M7" s="195">
        <v>53.932540000000003</v>
      </c>
      <c r="N7" s="198"/>
      <c r="O7" s="47"/>
    </row>
    <row r="8" spans="1:15">
      <c r="A8" s="37">
        <v>57.865400000000001</v>
      </c>
      <c r="B8" s="38">
        <v>12.2</v>
      </c>
      <c r="C8" s="38"/>
      <c r="D8" s="38"/>
      <c r="E8" s="38"/>
      <c r="F8" s="192"/>
      <c r="G8" s="192"/>
      <c r="H8" s="38"/>
      <c r="I8" s="38"/>
      <c r="J8" s="38"/>
      <c r="K8" s="47"/>
      <c r="L8" s="194"/>
      <c r="M8" s="195">
        <v>57.865400000000001</v>
      </c>
      <c r="N8" s="198"/>
      <c r="O8" s="47"/>
    </row>
    <row r="9" spans="1:15">
      <c r="A9" s="37">
        <v>114.56</v>
      </c>
      <c r="B9" s="38">
        <v>-47.98</v>
      </c>
      <c r="C9" s="38"/>
      <c r="D9" s="38"/>
      <c r="E9" s="38"/>
      <c r="F9" s="192"/>
      <c r="G9" s="192"/>
      <c r="H9" s="38"/>
      <c r="I9" s="38"/>
      <c r="J9" s="38"/>
      <c r="K9" s="47"/>
      <c r="L9" s="194"/>
      <c r="M9" s="195">
        <v>114.56</v>
      </c>
      <c r="N9" s="198"/>
      <c r="O9" s="47"/>
    </row>
    <row r="13" spans="1:15">
      <c r="A13" s="39" t="s">
        <v>70</v>
      </c>
      <c r="B13" s="40"/>
    </row>
  </sheetData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Formule 1</vt:lpstr>
      <vt:lpstr>Formule 1 - R</vt:lpstr>
      <vt:lpstr>Formule 2</vt:lpstr>
      <vt:lpstr>Formule 2 - R</vt:lpstr>
      <vt:lpstr>Apsolutno</vt:lpstr>
      <vt:lpstr>Apsolutno - R</vt:lpstr>
      <vt:lpstr>Tablica mn</vt:lpstr>
      <vt:lpstr>Tablica mn - R</vt:lpstr>
      <vt:lpstr>Matematika</vt:lpstr>
      <vt:lpstr>Matematika - R</vt:lpstr>
      <vt:lpstr>Mat funkcije</vt:lpstr>
      <vt:lpstr>Mat funkcije - R</vt:lpstr>
      <vt:lpstr>DOMAĆI</vt:lpstr>
      <vt:lpstr>'Formule 1 - R'!kolicina</vt:lpstr>
      <vt:lpstr>kolicina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</dc:creator>
  <cp:lastModifiedBy>ADMIN</cp:lastModifiedBy>
  <cp:lastPrinted>2014-11-20T15:26:16Z</cp:lastPrinted>
  <dcterms:created xsi:type="dcterms:W3CDTF">2014-01-24T13:36:55Z</dcterms:created>
  <dcterms:modified xsi:type="dcterms:W3CDTF">2020-04-09T07:59:53Z</dcterms:modified>
</cp:coreProperties>
</file>